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4815" activeTab="1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<sst xmlns="http://schemas.openxmlformats.org/spreadsheetml/2006/main" count="323" uniqueCount="262">
  <si>
    <t>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</si>
  <si>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</si>
  <si>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</si>
  <si>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</si>
  <si>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</si>
  <si>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</si>
  <si>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</si>
  <si>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</si>
  <si>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ДЗ</t>
  </si>
  <si>
    <t>III курс</t>
  </si>
  <si>
    <t>IV курс</t>
  </si>
  <si>
    <t>всего занятий</t>
  </si>
  <si>
    <t>1 сем</t>
  </si>
  <si>
    <t>2 сем</t>
  </si>
  <si>
    <t>3 сем.</t>
  </si>
  <si>
    <t>5 сем.</t>
  </si>
  <si>
    <t>6 сем.</t>
  </si>
  <si>
    <t>7 сем.</t>
  </si>
  <si>
    <t>8 сем.</t>
  </si>
  <si>
    <t xml:space="preserve">курсовых работ (проектов) </t>
  </si>
  <si>
    <t>О.00</t>
  </si>
  <si>
    <t>Литература</t>
  </si>
  <si>
    <t>Иностранный язык</t>
  </si>
  <si>
    <t>История</t>
  </si>
  <si>
    <t>Обществознание (включая экономику и право)</t>
  </si>
  <si>
    <t>Физическая культура</t>
  </si>
  <si>
    <t>З, ДЗ</t>
  </si>
  <si>
    <t>Математика</t>
  </si>
  <si>
    <t>ДЗ, Э</t>
  </si>
  <si>
    <t>П.00</t>
  </si>
  <si>
    <t>ОП.00</t>
  </si>
  <si>
    <t>ПМ.01</t>
  </si>
  <si>
    <t>МДК.01.01</t>
  </si>
  <si>
    <t>МДК.01.02</t>
  </si>
  <si>
    <t>МДК.02.01</t>
  </si>
  <si>
    <t>ПМ.03</t>
  </si>
  <si>
    <t>МДК.03.01</t>
  </si>
  <si>
    <t>МДК.03.02</t>
  </si>
  <si>
    <t>МДК.04.01</t>
  </si>
  <si>
    <t>ПДП</t>
  </si>
  <si>
    <t>ГИА</t>
  </si>
  <si>
    <t>Государственная итоговая аттестация</t>
  </si>
  <si>
    <t>Всего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</si>
  <si>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</si>
  <si>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</si>
  <si>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</si>
  <si>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</si>
  <si>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</si>
  <si>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</si>
  <si>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</si>
  <si>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</si>
  <si>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</si>
  <si>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</si>
  <si>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</si>
  <si>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в т.ч.</t>
  </si>
  <si>
    <t>ПП.01</t>
  </si>
  <si>
    <t>ПМ.02</t>
  </si>
  <si>
    <t xml:space="preserve">Всего </t>
  </si>
  <si>
    <t>УП.03</t>
  </si>
  <si>
    <t>дисциплин и МДК</t>
  </si>
  <si>
    <t>учебной практики</t>
  </si>
  <si>
    <t>производственной практики</t>
  </si>
  <si>
    <t>дифференцированных зачётов</t>
  </si>
  <si>
    <t>зачётов</t>
  </si>
  <si>
    <t>самостоятельная учебная  работа</t>
  </si>
  <si>
    <t>лаб. и практ. занятий</t>
  </si>
  <si>
    <t>16 нед</t>
  </si>
  <si>
    <t>23 нед</t>
  </si>
  <si>
    <t xml:space="preserve"> 16 нед.</t>
  </si>
  <si>
    <t>23  нед.</t>
  </si>
  <si>
    <t>16 нед.</t>
  </si>
  <si>
    <t>4 сем.</t>
  </si>
  <si>
    <t xml:space="preserve"> 24 нед.</t>
  </si>
  <si>
    <t xml:space="preserve"> ДЗ</t>
  </si>
  <si>
    <t>География</t>
  </si>
  <si>
    <t>Естествознание</t>
  </si>
  <si>
    <t>Возрастная анатомия, физиология и гигиена</t>
  </si>
  <si>
    <t xml:space="preserve">Безопасность жизнедеятельности </t>
  </si>
  <si>
    <t>МДК.01.03</t>
  </si>
  <si>
    <t>ПМ.04.</t>
  </si>
  <si>
    <t>УП.04</t>
  </si>
  <si>
    <t xml:space="preserve"> 17 нед.</t>
  </si>
  <si>
    <t xml:space="preserve">Информатика </t>
  </si>
  <si>
    <t xml:space="preserve">  -, ДЗ</t>
  </si>
  <si>
    <t>Общеобразовательный учебный цикл</t>
  </si>
  <si>
    <t>ОУДб.01</t>
  </si>
  <si>
    <t>ОУДб.02</t>
  </si>
  <si>
    <t>ОУДб.03</t>
  </si>
  <si>
    <t>ОУДб.05</t>
  </si>
  <si>
    <t>ОУДб.06</t>
  </si>
  <si>
    <t>ОУДб.07</t>
  </si>
  <si>
    <t>Базовые общеобразовательные учебные дисциплины</t>
  </si>
  <si>
    <t>ОУДб.00</t>
  </si>
  <si>
    <t>ОУДп.00</t>
  </si>
  <si>
    <t>Дополнительные учебные дисциплины</t>
  </si>
  <si>
    <t>УД.00</t>
  </si>
  <si>
    <t>Профильные общеобразовательные учебные дисциплины</t>
  </si>
  <si>
    <t>ОУДб.04</t>
  </si>
  <si>
    <t>ОУДб.08</t>
  </si>
  <si>
    <t>ОУДп.10</t>
  </si>
  <si>
    <t>ОУДп.11</t>
  </si>
  <si>
    <t xml:space="preserve"> Э, ДЗ</t>
  </si>
  <si>
    <t>УП.01</t>
  </si>
  <si>
    <t>УП.02</t>
  </si>
  <si>
    <t>ПП.02</t>
  </si>
  <si>
    <t>ПП.03</t>
  </si>
  <si>
    <t>Основы безопасности жизнедеятельности</t>
  </si>
  <si>
    <t xml:space="preserve"> 13 нед.</t>
  </si>
  <si>
    <t>Основы проектно-исследовательской деятельности</t>
  </si>
  <si>
    <t xml:space="preserve"> -, ДЗ</t>
  </si>
  <si>
    <t>ОУДп.12</t>
  </si>
  <si>
    <t xml:space="preserve">Русский язык </t>
  </si>
  <si>
    <t xml:space="preserve"> -, Э</t>
  </si>
  <si>
    <t>Астрономия</t>
  </si>
  <si>
    <t>6з/40дз/20э</t>
  </si>
  <si>
    <t>Учебная практика</t>
  </si>
  <si>
    <t>Производственная практика</t>
  </si>
  <si>
    <t>ПП.04</t>
  </si>
  <si>
    <t>УД.14</t>
  </si>
  <si>
    <t>Основы финансовой грамотности</t>
  </si>
  <si>
    <t xml:space="preserve"> ДЗ </t>
  </si>
  <si>
    <t>ОУДб.09</t>
  </si>
  <si>
    <t>ОУДп.13</t>
  </si>
  <si>
    <t>Родная литература (русская)</t>
  </si>
  <si>
    <t xml:space="preserve">В т.ч. в форме 
практ. подготовки
</t>
  </si>
  <si>
    <t>СГ.00</t>
  </si>
  <si>
    <t>Социально-гуманитарный цикл</t>
  </si>
  <si>
    <t>История России</t>
  </si>
  <si>
    <t>Иностранный язык в профессиональной деятельности</t>
  </si>
  <si>
    <t>Общепрофессиональный цикл</t>
  </si>
  <si>
    <t>Основы педагогики</t>
  </si>
  <si>
    <t>Основы психологии</t>
  </si>
  <si>
    <t>Основы обучения лиц с особыми образовательными потребностями</t>
  </si>
  <si>
    <t>Профессиональный цикл</t>
  </si>
  <si>
    <t>ВАРИАТИВ</t>
  </si>
  <si>
    <t>СГ.01</t>
  </si>
  <si>
    <t>СГ.03</t>
  </si>
  <si>
    <t>СГ.04</t>
  </si>
  <si>
    <t>СГ.05</t>
  </si>
  <si>
    <t>сам. работа</t>
  </si>
  <si>
    <t>П/А</t>
  </si>
  <si>
    <t>Консультации</t>
  </si>
  <si>
    <t>Промежуточная аттестация</t>
  </si>
  <si>
    <t>Распределение обязательной учебной нагрузки (включая обязательную аудиторную нагрузку и все виды практики в составе профессинальных модулей) по курсам и семестрам   (час. в семестре)</t>
  </si>
  <si>
    <t>Призводственная практика по профилю специальности</t>
  </si>
  <si>
    <t>производственной практики по профилю специальности</t>
  </si>
  <si>
    <t>экзаменов (в т.ч. экзаменов по модулю</t>
  </si>
  <si>
    <t>*2</t>
  </si>
  <si>
    <t>*3</t>
  </si>
  <si>
    <t>*4</t>
  </si>
  <si>
    <t>*5</t>
  </si>
  <si>
    <t>*6</t>
  </si>
  <si>
    <t>*7</t>
  </si>
  <si>
    <t>Э, - , ДЗ</t>
  </si>
  <si>
    <t>Русский язык и культура профессиональной коммуникации педагога</t>
  </si>
  <si>
    <t>Проектная и исследовательская деятельность в профессиональной сфере</t>
  </si>
  <si>
    <t>Информатика и информационно-коммуникационные технологии в профессиональной деятельности</t>
  </si>
  <si>
    <t>Дошкольная педагогика</t>
  </si>
  <si>
    <t>Основы возрастной и педагогической психологии</t>
  </si>
  <si>
    <t>Детская психология</t>
  </si>
  <si>
    <t>Карьерное моделирование</t>
  </si>
  <si>
    <t>Организация мероприятий, направленных на укрепление здоровья и физическое развитие детей раннего и дошкольного возраста</t>
  </si>
  <si>
    <t>Медико-биологические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</si>
  <si>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</si>
  <si>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</si>
  <si>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Организация различных видов деятельно-сти детей в дошкольной образовательной организации</t>
  </si>
  <si>
    <t>Психолого-педагогические основы организации общения детей раннего и дошкольного возраста</t>
  </si>
  <si>
    <t>Теоретические и методические основы организации игровой деятельности детей раннего и дошкольного возраста с практикумом</t>
  </si>
  <si>
    <t>Теоретические и методические основы организации самообслуживания и трудовой деятельности детей раннего и дошкольного возраста</t>
  </si>
  <si>
    <t>Теоретические и методические основы организации продуктивных видов деятельности детей раннего и дошкольного возраста с практикумом</t>
  </si>
  <si>
    <t>Теоретические и методические основы организации музыкальной деятельности детей раннего и дошкольного возраста с практикумом</t>
  </si>
  <si>
    <t>МДК.02.02</t>
  </si>
  <si>
    <t>МДК.02.03</t>
  </si>
  <si>
    <t>МДК.02.04</t>
  </si>
  <si>
    <t>МДК.02.05</t>
  </si>
  <si>
    <t>Организация процесса обучения по основ-ным общеобразовательным программам дошкольного образования</t>
  </si>
  <si>
    <t>МДК.03.03</t>
  </si>
  <si>
    <t>МДК.03.04</t>
  </si>
  <si>
    <t>МДК.03.05</t>
  </si>
  <si>
    <t>Теория и методика развития речи детей раннего и дошкольного возраста</t>
  </si>
  <si>
    <t>Теория и методика формирования элементарных математических представлений у детей раннего и дошкольного возраста</t>
  </si>
  <si>
    <t>Теория и методика экологического образования детей раннего и дошкольного возраста</t>
  </si>
  <si>
    <t>Теория и методика ознакомления с социальным миром детей раннего и дошкольного возраста</t>
  </si>
  <si>
    <t>Детская литература с практикумом по выразительному чтению</t>
  </si>
  <si>
    <t>Организация воспитательного процесса детей раннего и дошкольного возраста в ДОО</t>
  </si>
  <si>
    <t>ПП.05</t>
  </si>
  <si>
    <t>ПМ.05.</t>
  </si>
  <si>
    <t>Организация взаимодействия с родителями (законными представителями) детей и сотрудниками ДОО по вопросам развития и образования детей</t>
  </si>
  <si>
    <t>МДК.05.01</t>
  </si>
  <si>
    <t>Теоретические и методические основы организации взаимодействия с родителями (законными представителями) детей и сотрудниками ДОО</t>
  </si>
  <si>
    <t>ПМ.06.</t>
  </si>
  <si>
    <t>Организация образовательного процесса в группах детей раннего возраста (по выбору)</t>
  </si>
  <si>
    <t>МДК.06.01</t>
  </si>
  <si>
    <t>Теоретические и методические основы проектирования и организации образовательного процесса в группах детей раннего возраста</t>
  </si>
  <si>
    <t>УП.05</t>
  </si>
  <si>
    <t>УП.06</t>
  </si>
  <si>
    <t>ПП.06</t>
  </si>
  <si>
    <t>Теоретические и методические основы процесса воспитания детей раннего и дошкольного возраста</t>
  </si>
  <si>
    <t>,-, Э</t>
  </si>
  <si>
    <t xml:space="preserve">  ДЗ</t>
  </si>
  <si>
    <t xml:space="preserve">  ДЗ, ДЗ</t>
  </si>
  <si>
    <t>8 из СГ.01</t>
  </si>
  <si>
    <t>2 лишних в ОП.08</t>
  </si>
  <si>
    <t>2 лишних в ОП.07</t>
  </si>
  <si>
    <t xml:space="preserve">  -, -,  ДЗ</t>
  </si>
  <si>
    <t xml:space="preserve"> З, З, З, ДЗ</t>
  </si>
  <si>
    <t>2 в МДК.01.02 (4), 2 ОП.08 (5)</t>
  </si>
  <si>
    <t>6 часов в ОП.02 (4)</t>
  </si>
  <si>
    <t xml:space="preserve">6 из МДК.02.02 </t>
  </si>
  <si>
    <t xml:space="preserve"> -,  ДЗ</t>
  </si>
  <si>
    <t>часы в примерных программах</t>
  </si>
  <si>
    <t>8 лишних в СГ.04</t>
  </si>
  <si>
    <t xml:space="preserve"> 2 из литературы 2 из ОП.01 (5)</t>
  </si>
  <si>
    <t>-, -,  Э</t>
  </si>
  <si>
    <r>
      <t xml:space="preserve"> Э, -,  </t>
    </r>
    <r>
      <rPr>
        <b/>
        <sz val="14"/>
        <rFont val="Times New Roman"/>
        <family val="1"/>
      </rPr>
      <t>ДЗ(к)1</t>
    </r>
  </si>
  <si>
    <t>Э(к)1</t>
  </si>
  <si>
    <t xml:space="preserve"> Э (к)2</t>
  </si>
  <si>
    <t xml:space="preserve"> Э, Э(к)2</t>
  </si>
  <si>
    <t>Э(к)3</t>
  </si>
  <si>
    <r>
      <t xml:space="preserve">, -, -, </t>
    </r>
    <r>
      <rPr>
        <b/>
        <sz val="14"/>
        <rFont val="Times New Roman"/>
        <family val="1"/>
      </rPr>
      <t>Э(к)</t>
    </r>
    <r>
      <rPr>
        <sz val="14"/>
        <rFont val="Times New Roman"/>
        <family val="1"/>
      </rPr>
      <t>3</t>
    </r>
  </si>
  <si>
    <r>
      <t xml:space="preserve">-, -, -, -, </t>
    </r>
    <r>
      <rPr>
        <b/>
        <sz val="14"/>
        <rFont val="Times New Roman"/>
        <family val="1"/>
      </rPr>
      <t>ДЗ(к)2</t>
    </r>
  </si>
  <si>
    <t xml:space="preserve"> -,  ДЗ(к)2</t>
  </si>
  <si>
    <t>0З/2ДЗ/1ДЗ(к)/1Эм</t>
  </si>
  <si>
    <t>-, Э(к)4</t>
  </si>
  <si>
    <t xml:space="preserve"> -, ДЗ(к)3</t>
  </si>
  <si>
    <t xml:space="preserve"> - , ДЗ</t>
  </si>
  <si>
    <t>0З/3ДЗ/1ДЗ(к)/1Э(к)/Эм</t>
  </si>
  <si>
    <t>0З/4ДЗ/1Эм</t>
  </si>
  <si>
    <t>0З/3ДЗ/1Эм</t>
  </si>
  <si>
    <t>0З/2ДЗ/1Э/3Э(к)/Эм</t>
  </si>
  <si>
    <t>0З/14ДЗ/2ДЗ(к)/1Э/3Э(к)/4Эм</t>
  </si>
  <si>
    <t>0З/5ДЗ/1ДЗ(к)/4Э/1Э(к)</t>
  </si>
  <si>
    <t>0З/1ДЗ(к)/0Э</t>
  </si>
  <si>
    <t>0З/2ДЗ/4Э</t>
  </si>
  <si>
    <t>1З/8ДЗ/1Э</t>
  </si>
  <si>
    <t>3З/4ДЗ</t>
  </si>
  <si>
    <t>1З/11ДЗ/1ДЗ(к)/5Э</t>
  </si>
  <si>
    <t>Государственная итоговая аттестация в форме демонстрационного экзамена и защиты дипломной работы</t>
  </si>
  <si>
    <t>Всего промежуточная аттестация, консультации, самостоятельная работа</t>
  </si>
  <si>
    <t>1. Программа обучения по специальности</t>
  </si>
  <si>
    <t>1.1. Дипломная работа</t>
  </si>
  <si>
    <t>Выполнение дипломной работы с 18 мая по 14 июня (всего 4 нед.)</t>
  </si>
  <si>
    <t>Защита дипломной работы (1 нед.)</t>
  </si>
  <si>
    <t xml:space="preserve">1.2. Демонстрационный экзамен (1 нед.)  </t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</si>
  <si>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</si>
  <si>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</si>
  <si>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r>
      <t xml:space="preserve">«1» </t>
    </r>
    <r>
      <rPr>
        <u val="single"/>
        <sz val="14"/>
        <color indexed="8"/>
        <rFont val="Times New Roman"/>
        <family val="1"/>
      </rPr>
      <t>сентября</t>
    </r>
    <r>
      <rPr>
        <sz val="14"/>
        <color indexed="8"/>
        <rFont val="Times New Roman"/>
        <family val="1"/>
      </rPr>
      <t xml:space="preserve"> 2023 г.</t>
    </r>
  </si>
  <si>
    <t xml:space="preserve"> 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</si>
  <si>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</si>
  <si>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</si>
  <si>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</si>
  <si>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r>
      <rPr>
        <sz val="14"/>
        <color indexed="8"/>
        <rFont val="Times New Roman"/>
        <family val="1"/>
      </rPr>
      <t xml:space="preserve">основной  образовательной программы 
среднего профессионального образования
 программы подготовки специалистов среднего звена </t>
    </r>
    <r>
      <rPr>
        <i/>
        <sz val="12"/>
        <color indexed="8"/>
        <rFont val="Times New Roman"/>
        <family val="1"/>
      </rPr>
      <t xml:space="preserve">
</t>
    </r>
  </si>
  <si>
    <r>
      <t xml:space="preserve">по специальности </t>
    </r>
    <r>
      <rPr>
        <b/>
        <sz val="14"/>
        <color indexed="8"/>
        <rFont val="Times New Roman"/>
        <family val="1"/>
      </rPr>
      <t>44.02.01 Дошкольное образование</t>
    </r>
  </si>
  <si>
    <t xml:space="preserve"> </t>
  </si>
  <si>
    <r>
      <t>Квалификация:    в</t>
    </r>
    <r>
      <rPr>
        <u val="single"/>
        <sz val="14"/>
        <color indexed="8"/>
        <rFont val="Times New Roman"/>
        <family val="1"/>
      </rPr>
      <t>оспитатель детей дошкольного возраста</t>
    </r>
  </si>
  <si>
    <r>
      <t xml:space="preserve">Форма обучения – </t>
    </r>
    <r>
      <rPr>
        <u val="single"/>
        <sz val="14"/>
        <color indexed="8"/>
        <rFont val="Times New Roman"/>
        <family val="1"/>
      </rPr>
      <t>очная</t>
    </r>
  </si>
  <si>
    <t>Нормативный срок обучения – 3 года  10 мес</t>
  </si>
  <si>
    <r>
      <t xml:space="preserve">на базе   </t>
    </r>
    <r>
      <rPr>
        <u val="single"/>
        <sz val="14"/>
        <color indexed="8"/>
        <rFont val="Times New Roman"/>
        <family val="1"/>
      </rPr>
      <t>основного общего образования</t>
    </r>
  </si>
  <si>
    <t>среднего профессионального образования</t>
  </si>
  <si>
    <t>программы подготовки специалистов среднего звена</t>
  </si>
  <si>
    <t>СГ.02</t>
  </si>
  <si>
    <t>План учебного процесса 44.02.01 Дошкольное образование 2022-2023 года набора (2 курс)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</si>
</sst>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0;[Red]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name val="Arial Cyr"/>
      <family val="0"/>
    </font>
    <font>
      <b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6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2"/>
      <color rgb="FF00206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C0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6"/>
      <color rgb="FFC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ED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textRotation="90" wrapText="1"/>
    </xf>
    <xf numFmtId="0" fontId="16" fillId="34" borderId="10" xfId="0" applyFont="1" applyFill="1" applyBorder="1" applyAlignment="1">
      <alignment horizontal="center" vertical="center" textRotation="90" wrapText="1"/>
    </xf>
    <xf numFmtId="1" fontId="18" fillId="19" borderId="10" xfId="0" applyNumberFormat="1" applyFont="1" applyFill="1" applyBorder="1" applyAlignment="1" applyProtection="1">
      <alignment horizontal="center" vertical="center" wrapText="1"/>
      <protection/>
    </xf>
    <xf numFmtId="1" fontId="19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8" fillId="19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/>
    </xf>
    <xf numFmtId="1" fontId="18" fillId="35" borderId="10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wrapText="1"/>
    </xf>
    <xf numFmtId="1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19" borderId="10" xfId="0" applyFont="1" applyFill="1" applyBorder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vertical="center" wrapText="1"/>
      <protection/>
    </xf>
    <xf numFmtId="0" fontId="24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25" fillId="35" borderId="10" xfId="0" applyFont="1" applyFill="1" applyBorder="1" applyAlignment="1">
      <alignment vertical="center" wrapText="1"/>
    </xf>
    <xf numFmtId="0" fontId="25" fillId="19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/>
    </xf>
    <xf numFmtId="0" fontId="77" fillId="34" borderId="10" xfId="0" applyFont="1" applyFill="1" applyBorder="1" applyAlignment="1">
      <alignment vertical="center" wrapText="1"/>
    </xf>
    <xf numFmtId="0" fontId="24" fillId="16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0" fontId="78" fillId="16" borderId="10" xfId="0" applyFont="1" applyFill="1" applyBorder="1" applyAlignment="1">
      <alignment vertical="center"/>
    </xf>
    <xf numFmtId="0" fontId="24" fillId="19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1" fontId="19" fillId="6" borderId="10" xfId="0" applyNumberFormat="1" applyFont="1" applyFill="1" applyBorder="1" applyAlignment="1" applyProtection="1">
      <alignment horizontal="center" vertical="center" wrapText="1"/>
      <protection/>
    </xf>
    <xf numFmtId="1" fontId="18" fillId="6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vertical="center"/>
    </xf>
    <xf numFmtId="0" fontId="76" fillId="16" borderId="10" xfId="0" applyFont="1" applyFill="1" applyBorder="1" applyAlignment="1">
      <alignment horizontal="center" vertical="center"/>
    </xf>
    <xf numFmtId="0" fontId="76" fillId="16" borderId="10" xfId="0" applyFont="1" applyFill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right" vertical="center" wrapText="1"/>
    </xf>
    <xf numFmtId="0" fontId="81" fillId="16" borderId="10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49" fontId="14" fillId="19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2" fillId="4" borderId="10" xfId="0" applyFont="1" applyFill="1" applyBorder="1" applyAlignment="1">
      <alignment vertical="center"/>
    </xf>
    <xf numFmtId="0" fontId="82" fillId="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 applyProtection="1">
      <alignment horizontal="center" vertical="center" wrapText="1"/>
      <protection/>
    </xf>
    <xf numFmtId="1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1" fontId="83" fillId="7" borderId="10" xfId="0" applyNumberFormat="1" applyFont="1" applyFill="1" applyBorder="1" applyAlignment="1" applyProtection="1">
      <alignment horizontal="center" vertical="center" wrapText="1"/>
      <protection/>
    </xf>
    <xf numFmtId="1" fontId="83" fillId="34" borderId="10" xfId="0" applyNumberFormat="1" applyFont="1" applyFill="1" applyBorder="1" applyAlignment="1" applyProtection="1">
      <alignment horizontal="center" vertical="center" wrapText="1"/>
      <protection/>
    </xf>
    <xf numFmtId="0" fontId="83" fillId="7" borderId="10" xfId="0" applyFont="1" applyFill="1" applyBorder="1" applyAlignment="1" applyProtection="1">
      <alignment horizontal="center" vertical="center" wrapText="1"/>
      <protection/>
    </xf>
    <xf numFmtId="0" fontId="83" fillId="34" borderId="10" xfId="0" applyFont="1" applyFill="1" applyBorder="1" applyAlignment="1" applyProtection="1">
      <alignment horizontal="center" vertical="center" wrapText="1"/>
      <protection/>
    </xf>
    <xf numFmtId="1" fontId="19" fillId="7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49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5" fillId="19" borderId="10" xfId="0" applyFont="1" applyFill="1" applyBorder="1" applyAlignment="1">
      <alignment vertical="center" wrapText="1"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1" fontId="76" fillId="34" borderId="10" xfId="0" applyNumberFormat="1" applyFont="1" applyFill="1" applyBorder="1" applyAlignment="1" applyProtection="1">
      <alignment horizontal="center" vertical="center" wrapText="1"/>
      <protection/>
    </xf>
    <xf numFmtId="1" fontId="81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1" fontId="11" fillId="19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82" fillId="10" borderId="0" xfId="0" applyFont="1" applyFill="1" applyAlignment="1">
      <alignment/>
    </xf>
    <xf numFmtId="0" fontId="82" fillId="10" borderId="10" xfId="0" applyFont="1" applyFill="1" applyBorder="1" applyAlignment="1">
      <alignment vertical="center"/>
    </xf>
    <xf numFmtId="0" fontId="82" fillId="10" borderId="0" xfId="0" applyFont="1" applyFill="1" applyAlignment="1">
      <alignment vertical="center"/>
    </xf>
    <xf numFmtId="0" fontId="82" fillId="10" borderId="10" xfId="0" applyFont="1" applyFill="1" applyBorder="1" applyAlignment="1">
      <alignment/>
    </xf>
    <xf numFmtId="0" fontId="85" fillId="10" borderId="0" xfId="0" applyFont="1" applyFill="1" applyAlignment="1">
      <alignment vertical="center"/>
    </xf>
    <xf numFmtId="0" fontId="18" fillId="34" borderId="10" xfId="0" applyFont="1" applyFill="1" applyBorder="1" applyAlignment="1">
      <alignment horizontal="center" textRotation="90" wrapText="1"/>
    </xf>
    <xf numFmtId="1" fontId="82" fillId="0" borderId="0" xfId="0" applyNumberFormat="1" applyFont="1" applyAlignment="1">
      <alignment horizontal="left"/>
    </xf>
    <xf numFmtId="0" fontId="86" fillId="0" borderId="0" xfId="0" applyFont="1" applyAlignment="1">
      <alignment horizontal="left"/>
    </xf>
    <xf numFmtId="0" fontId="28" fillId="16" borderId="10" xfId="0" applyFont="1" applyFill="1" applyBorder="1" applyAlignment="1">
      <alignment horizontal="center" vertical="center" wrapText="1"/>
    </xf>
    <xf numFmtId="1" fontId="18" fillId="37" borderId="10" xfId="0" applyNumberFormat="1" applyFont="1" applyFill="1" applyBorder="1" applyAlignment="1" applyProtection="1">
      <alignment horizontal="center" vertical="center" wrapText="1"/>
      <protection/>
    </xf>
    <xf numFmtId="1" fontId="18" fillId="7" borderId="10" xfId="0" applyNumberFormat="1" applyFont="1" applyFill="1" applyBorder="1" applyAlignment="1" applyProtection="1">
      <alignment horizontal="center" vertical="center" wrapText="1"/>
      <protection/>
    </xf>
    <xf numFmtId="1" fontId="19" fillId="7" borderId="10" xfId="0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" fontId="18" fillId="19" borderId="11" xfId="0" applyNumberFormat="1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 applyProtection="1">
      <alignment horizontal="center" vertical="center" wrapText="1"/>
      <protection/>
    </xf>
    <xf numFmtId="0" fontId="18" fillId="34" borderId="11" xfId="0" applyFont="1" applyFill="1" applyBorder="1" applyAlignment="1" applyProtection="1">
      <alignment horizontal="center" vertical="center" wrapText="1"/>
      <protection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15" fillId="7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wrapText="1"/>
    </xf>
    <xf numFmtId="1" fontId="18" fillId="19" borderId="12" xfId="0" applyNumberFormat="1" applyFont="1" applyFill="1" applyBorder="1" applyAlignment="1" applyProtection="1">
      <alignment horizontal="center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0" fontId="76" fillId="38" borderId="12" xfId="0" applyFont="1" applyFill="1" applyBorder="1" applyAlignment="1">
      <alignment horizontal="center" vertical="center" wrapText="1"/>
    </xf>
    <xf numFmtId="0" fontId="18" fillId="38" borderId="12" xfId="0" applyFont="1" applyFill="1" applyBorder="1" applyAlignment="1" applyProtection="1">
      <alignment horizontal="center" vertical="center" wrapText="1"/>
      <protection/>
    </xf>
    <xf numFmtId="0" fontId="76" fillId="38" borderId="12" xfId="0" applyFont="1" applyFill="1" applyBorder="1" applyAlignment="1" applyProtection="1">
      <alignment horizontal="center" vertical="center" wrapText="1"/>
      <protection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1" fontId="18" fillId="35" borderId="11" xfId="0" applyNumberFormat="1" applyFont="1" applyFill="1" applyBorder="1" applyAlignment="1" applyProtection="1">
      <alignment horizontal="center" vertical="center" wrapText="1"/>
      <protection/>
    </xf>
    <xf numFmtId="1" fontId="18" fillId="35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 applyProtection="1">
      <alignment horizontal="center" vertical="center" wrapText="1"/>
      <protection/>
    </xf>
    <xf numFmtId="1" fontId="18" fillId="19" borderId="11" xfId="0" applyNumberFormat="1" applyFont="1" applyFill="1" applyBorder="1" applyAlignment="1">
      <alignment horizontal="center" vertical="center" wrapText="1"/>
    </xf>
    <xf numFmtId="1" fontId="18" fillId="19" borderId="12" xfId="0" applyNumberFormat="1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 applyProtection="1">
      <alignment horizontal="center" vertical="center" wrapText="1"/>
      <protection/>
    </xf>
    <xf numFmtId="1" fontId="19" fillId="34" borderId="11" xfId="0" applyNumberFormat="1" applyFont="1" applyFill="1" applyBorder="1" applyAlignment="1" applyProtection="1">
      <alignment horizontal="center" vertical="center" wrapText="1"/>
      <protection/>
    </xf>
    <xf numFmtId="1" fontId="18" fillId="38" borderId="12" xfId="0" applyNumberFormat="1" applyFont="1" applyFill="1" applyBorder="1" applyAlignment="1" applyProtection="1">
      <alignment horizontal="center" vertical="center" wrapText="1"/>
      <protection/>
    </xf>
    <xf numFmtId="1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>
      <alignment/>
    </xf>
    <xf numFmtId="1" fontId="18" fillId="34" borderId="12" xfId="0" applyNumberFormat="1" applyFont="1" applyFill="1" applyBorder="1" applyAlignment="1" applyProtection="1">
      <alignment horizontal="center" vertical="center" wrapText="1"/>
      <protection/>
    </xf>
    <xf numFmtId="1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Font="1" applyFill="1" applyBorder="1" applyAlignment="1">
      <alignment horizontal="center" vertical="center" wrapText="1"/>
    </xf>
    <xf numFmtId="1" fontId="18" fillId="35" borderId="11" xfId="0" applyNumberFormat="1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1" fontId="18" fillId="35" borderId="12" xfId="0" applyNumberFormat="1" applyFont="1" applyFill="1" applyBorder="1" applyAlignment="1">
      <alignment horizontal="center" vertical="center" wrapText="1"/>
    </xf>
    <xf numFmtId="0" fontId="80" fillId="38" borderId="12" xfId="0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/>
    </xf>
    <xf numFmtId="0" fontId="19" fillId="16" borderId="12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 wrapText="1"/>
    </xf>
    <xf numFmtId="1" fontId="18" fillId="6" borderId="11" xfId="0" applyNumberFormat="1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1" fontId="18" fillId="34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vertical="center" wrapText="1"/>
    </xf>
    <xf numFmtId="1" fontId="18" fillId="8" borderId="11" xfId="0" applyNumberFormat="1" applyFont="1" applyFill="1" applyBorder="1" applyAlignment="1">
      <alignment horizontal="center" vertical="center" wrapText="1"/>
    </xf>
    <xf numFmtId="0" fontId="18" fillId="39" borderId="11" xfId="0" applyNumberFormat="1" applyFont="1" applyFill="1" applyBorder="1" applyAlignment="1">
      <alignment horizontal="center" vertical="center" wrapText="1"/>
    </xf>
    <xf numFmtId="0" fontId="18" fillId="36" borderId="11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1" fontId="18" fillId="41" borderId="11" xfId="0" applyNumberFormat="1" applyFont="1" applyFill="1" applyBorder="1" applyAlignment="1" applyProtection="1">
      <alignment horizontal="center" vertical="center" wrapText="1"/>
      <protection/>
    </xf>
    <xf numFmtId="1" fontId="18" fillId="39" borderId="11" xfId="0" applyNumberFormat="1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>
      <alignment/>
    </xf>
    <xf numFmtId="0" fontId="18" fillId="8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/>
    </xf>
    <xf numFmtId="0" fontId="18" fillId="16" borderId="11" xfId="0" applyFont="1" applyFill="1" applyBorder="1" applyAlignment="1">
      <alignment horizontal="center" vertical="center"/>
    </xf>
    <xf numFmtId="0" fontId="18" fillId="16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18" fillId="36" borderId="11" xfId="0" applyNumberFormat="1" applyFont="1" applyFill="1" applyBorder="1" applyAlignment="1" applyProtection="1">
      <alignment horizontal="center" vertical="center" wrapText="1"/>
      <protection/>
    </xf>
    <xf numFmtId="1" fontId="18" fillId="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1" fontId="18" fillId="19" borderId="13" xfId="0" applyNumberFormat="1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>
      <alignment horizontal="center" vertical="center" textRotation="90" wrapText="1"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1" fontId="18" fillId="35" borderId="13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Font="1" applyFill="1" applyBorder="1" applyAlignment="1">
      <alignment horizontal="center" vertical="center" wrapText="1"/>
    </xf>
    <xf numFmtId="1" fontId="18" fillId="19" borderId="13" xfId="0" applyNumberFormat="1" applyFont="1" applyFill="1" applyBorder="1" applyAlignment="1">
      <alignment horizontal="center" vertical="center" wrapText="1"/>
    </xf>
    <xf numFmtId="1" fontId="19" fillId="34" borderId="13" xfId="0" applyNumberFormat="1" applyFont="1" applyFill="1" applyBorder="1" applyAlignment="1" applyProtection="1">
      <alignment horizontal="center" vertical="center" wrapText="1"/>
      <protection/>
    </xf>
    <xf numFmtId="0" fontId="19" fillId="34" borderId="13" xfId="0" applyFont="1" applyFill="1" applyBorder="1" applyAlignment="1">
      <alignment horizontal="center" vertical="center" wrapText="1"/>
    </xf>
    <xf numFmtId="1" fontId="18" fillId="35" borderId="13" xfId="0" applyNumberFormat="1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 vertical="center" wrapText="1"/>
    </xf>
    <xf numFmtId="1" fontId="18" fillId="34" borderId="13" xfId="0" applyNumberFormat="1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1" fontId="19" fillId="34" borderId="13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1" fontId="18" fillId="42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34" borderId="13" xfId="0" applyNumberFormat="1" applyFont="1" applyFill="1" applyBorder="1" applyAlignment="1" applyProtection="1">
      <alignment horizontal="center" vertical="center" wrapText="1"/>
      <protection/>
    </xf>
    <xf numFmtId="0" fontId="18" fillId="41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16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/>
    </xf>
    <xf numFmtId="0" fontId="20" fillId="34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right" vertical="center" wrapText="1"/>
    </xf>
    <xf numFmtId="49" fontId="14" fillId="16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1" fontId="19" fillId="10" borderId="10" xfId="0" applyNumberFormat="1" applyFont="1" applyFill="1" applyBorder="1" applyAlignment="1" applyProtection="1">
      <alignment horizontal="center" vertical="center" wrapText="1"/>
      <protection/>
    </xf>
    <xf numFmtId="1" fontId="19" fillId="10" borderId="10" xfId="0" applyNumberFormat="1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1" fontId="19" fillId="6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 applyProtection="1">
      <alignment horizontal="center" vertical="center" wrapText="1"/>
      <protection/>
    </xf>
    <xf numFmtId="0" fontId="18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/>
    </xf>
    <xf numFmtId="1" fontId="87" fillId="34" borderId="14" xfId="0" applyNumberFormat="1" applyFont="1" applyFill="1" applyBorder="1" applyAlignment="1">
      <alignment horizontal="left" vertical="center" wrapText="1"/>
    </xf>
    <xf numFmtId="1" fontId="18" fillId="6" borderId="10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81" fillId="3" borderId="10" xfId="0" applyFont="1" applyFill="1" applyBorder="1" applyAlignment="1">
      <alignment horizontal="center" vertical="center" wrapText="1"/>
    </xf>
    <xf numFmtId="0" fontId="81" fillId="3" borderId="10" xfId="0" applyFont="1" applyFill="1" applyBorder="1" applyAlignment="1" applyProtection="1">
      <alignment horizontal="center" vertical="center" wrapText="1"/>
      <protection/>
    </xf>
    <xf numFmtId="1" fontId="81" fillId="3" borderId="10" xfId="0" applyNumberFormat="1" applyFont="1" applyFill="1" applyBorder="1" applyAlignment="1" applyProtection="1">
      <alignment horizontal="center" vertical="center" wrapText="1"/>
      <protection/>
    </xf>
    <xf numFmtId="0" fontId="80" fillId="3" borderId="10" xfId="0" applyFont="1" applyFill="1" applyBorder="1" applyAlignment="1">
      <alignment horizontal="center" vertical="center" wrapText="1"/>
    </xf>
    <xf numFmtId="0" fontId="88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76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 applyProtection="1">
      <alignment horizontal="center" vertical="center" wrapText="1"/>
      <protection/>
    </xf>
    <xf numFmtId="0" fontId="76" fillId="43" borderId="10" xfId="0" applyFont="1" applyFill="1" applyBorder="1" applyAlignment="1" applyProtection="1">
      <alignment horizontal="center" vertical="center" wrapText="1"/>
      <protection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/>
    </xf>
    <xf numFmtId="0" fontId="81" fillId="38" borderId="12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1" fontId="18" fillId="4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8" fillId="34" borderId="11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19" xfId="0" applyFont="1" applyFill="1" applyBorder="1" applyAlignment="1">
      <alignment wrapText="1"/>
    </xf>
    <xf numFmtId="0" fontId="29" fillId="34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1" fontId="18" fillId="34" borderId="20" xfId="0" applyNumberFormat="1" applyFont="1" applyFill="1" applyBorder="1" applyAlignment="1">
      <alignment horizontal="center" vertical="center" wrapText="1"/>
    </xf>
    <xf numFmtId="1" fontId="18" fillId="34" borderId="21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right" vertical="center" wrapText="1"/>
    </xf>
    <xf numFmtId="1" fontId="18" fillId="9" borderId="10" xfId="0" applyNumberFormat="1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wrapText="1"/>
    </xf>
    <xf numFmtId="0" fontId="8" fillId="34" borderId="23" xfId="0" applyFont="1" applyFill="1" applyBorder="1" applyAlignment="1">
      <alignment horizontal="left" wrapText="1"/>
    </xf>
    <xf numFmtId="0" fontId="8" fillId="34" borderId="24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8" fillId="34" borderId="19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0" xfId="42" applyFont="1" applyFill="1" applyBorder="1" applyAlignment="1" applyProtection="1">
      <alignment horizontal="center" textRotation="90" wrapText="1"/>
      <protection/>
    </xf>
    <xf numFmtId="0" fontId="14" fillId="34" borderId="10" xfId="0" applyFont="1" applyFill="1" applyBorder="1" applyAlignment="1">
      <alignment horizontal="center" textRotation="90" wrapText="1"/>
    </xf>
    <xf numFmtId="0" fontId="8" fillId="34" borderId="10" xfId="0" applyFont="1" applyFill="1" applyBorder="1" applyAlignment="1">
      <alignment horizontal="center" textRotation="90" wrapText="1"/>
    </xf>
    <xf numFmtId="1" fontId="18" fillId="9" borderId="10" xfId="0" applyNumberFormat="1" applyFont="1" applyFill="1" applyBorder="1" applyAlignment="1" applyProtection="1">
      <alignment horizontal="center" vertical="center" wrapText="1"/>
      <protection/>
    </xf>
    <xf numFmtId="0" fontId="18" fillId="9" borderId="12" xfId="0" applyFont="1" applyFill="1" applyBorder="1" applyAlignment="1" applyProtection="1">
      <alignment horizontal="center" vertical="center" wrapText="1"/>
      <protection/>
    </xf>
    <xf numFmtId="1" fontId="81" fillId="9" borderId="10" xfId="0" applyNumberFormat="1" applyFont="1" applyFill="1" applyBorder="1" applyAlignment="1" applyProtection="1">
      <alignment horizontal="center" vertical="center" wrapText="1"/>
      <protection/>
    </xf>
    <xf numFmtId="1" fontId="81" fillId="9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textRotation="90" wrapText="1"/>
    </xf>
    <xf numFmtId="0" fontId="12" fillId="34" borderId="10" xfId="0" applyFont="1" applyFill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U25"/>
  <sheetViews>
    <sheetView zoomScalePageLayoutView="0" workbookViewId="0" topLeftCell="G1">
      <selection activeCell="I22" sqref="I22"/>
    </sheetView>
  </sheetViews>
  <sheetFormatPr defaultColWidth="9.140625" defaultRowHeight="15"/>
  <cols>
    <col min="1" max="2" width="9.140625" style="2" customWidth="1"/>
    <col min="3" max="3" width="9.140625" style="7" customWidth="1"/>
    <col min="4" max="21" width="9.140625" style="2" customWidth="1"/>
    <col min="22" max="27" width="9.140625" style="3" customWidth="1"/>
    <col min="28" max="31" width="9.140625" style="5" customWidth="1"/>
    <col min="32" max="32" width="9.140625" style="3" customWidth="1"/>
    <col min="33" max="36" width="9.140625" style="6" customWidth="1"/>
    <col min="37" max="37" width="9.140625" style="8" customWidth="1"/>
    <col min="38" max="41" width="9.140625" style="2" customWidth="1"/>
    <col min="42" max="42" width="9.140625" style="3" customWidth="1"/>
    <col min="43" max="46" width="9.140625" style="2" customWidth="1"/>
    <col min="47" max="48" width="9.140625" style="4" customWidth="1"/>
    <col min="49" max="16384" width="9.140625" style="2" customWidth="1"/>
  </cols>
  <sheetData>
    <row r="1" spans="7:21" ht="18.75" customHeight="1">
      <c r="G1" s="268" t="s">
        <v>244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2"/>
    </row>
    <row r="2" spans="7:21" ht="18" customHeight="1">
      <c r="G2" s="271" t="s">
        <v>245</v>
      </c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62"/>
    </row>
    <row r="3" spans="7:21" ht="18" customHeight="1">
      <c r="G3" s="271" t="s">
        <v>246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62"/>
    </row>
    <row r="4" spans="7:21" ht="18" customHeight="1">
      <c r="G4"/>
      <c r="H4"/>
      <c r="I4"/>
      <c r="J4"/>
      <c r="K4"/>
      <c r="L4"/>
      <c r="M4"/>
      <c r="N4"/>
      <c r="O4"/>
      <c r="P4"/>
      <c r="Q4"/>
      <c r="R4"/>
      <c r="S4"/>
      <c r="T4"/>
      <c r="U4" s="262"/>
    </row>
    <row r="5" spans="7:21" ht="18" customHeight="1">
      <c r="G5" s="264" t="s">
        <v>247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2"/>
    </row>
    <row r="6" spans="7:21" ht="18" customHeight="1">
      <c r="G6" s="268" t="s">
        <v>248</v>
      </c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2"/>
    </row>
    <row r="7" spans="7:21" ht="18" customHeight="1">
      <c r="G7" s="268" t="s">
        <v>249</v>
      </c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2"/>
    </row>
    <row r="8" spans="7:21" ht="18" customHeight="1">
      <c r="G8" s="264" t="s">
        <v>250</v>
      </c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2"/>
    </row>
    <row r="9" spans="7:21" ht="18" customHeight="1">
      <c r="G9" s="266" t="s">
        <v>251</v>
      </c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2"/>
    </row>
    <row r="10" spans="7:21" ht="18" customHeight="1">
      <c r="G10" s="270" t="s">
        <v>258</v>
      </c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62"/>
    </row>
    <row r="11" spans="7:21" ht="18" customHeight="1">
      <c r="G11" s="270" t="s">
        <v>259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62"/>
    </row>
    <row r="12" spans="7:21" ht="18" customHeight="1">
      <c r="G12" s="268" t="s">
        <v>252</v>
      </c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2"/>
    </row>
    <row r="13" spans="7:21" ht="18" customHeight="1"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2"/>
    </row>
    <row r="14" spans="7:21" ht="18" customHeight="1">
      <c r="G14" s="269" t="s">
        <v>253</v>
      </c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2"/>
    </row>
    <row r="15" spans="7:21" ht="18" customHeight="1">
      <c r="G15"/>
      <c r="H15" s="263"/>
      <c r="I15" s="263"/>
      <c r="J15" s="263"/>
      <c r="K15" s="263"/>
      <c r="L15" s="263"/>
      <c r="M15" s="263" t="s">
        <v>254</v>
      </c>
      <c r="N15"/>
      <c r="O15" s="263"/>
      <c r="P15" s="263"/>
      <c r="Q15" s="263"/>
      <c r="R15" s="263"/>
      <c r="S15" s="263"/>
      <c r="T15" s="263"/>
      <c r="U15" s="262"/>
    </row>
    <row r="16" spans="7:21" ht="18" customHeight="1">
      <c r="G16"/>
      <c r="H16" s="263"/>
      <c r="I16" s="263"/>
      <c r="J16" s="263"/>
      <c r="K16" s="263"/>
      <c r="L16" s="263"/>
      <c r="M16" s="263" t="s">
        <v>255</v>
      </c>
      <c r="N16"/>
      <c r="O16" s="263"/>
      <c r="P16" s="263"/>
      <c r="Q16" s="263"/>
      <c r="R16" s="263"/>
      <c r="S16" s="263"/>
      <c r="T16" s="263"/>
      <c r="U16" s="262"/>
    </row>
    <row r="17" spans="7:21" ht="18" customHeight="1">
      <c r="G17"/>
      <c r="H17" s="263"/>
      <c r="I17" s="263"/>
      <c r="J17" s="263"/>
      <c r="K17" s="263"/>
      <c r="L17" s="263"/>
      <c r="M17" s="263" t="s">
        <v>256</v>
      </c>
      <c r="N17"/>
      <c r="O17" s="263"/>
      <c r="P17" s="263"/>
      <c r="Q17" s="263"/>
      <c r="R17" s="263"/>
      <c r="S17" s="263"/>
      <c r="T17" s="263"/>
      <c r="U17" s="262"/>
    </row>
    <row r="18" spans="7:21" ht="18" customHeight="1">
      <c r="G18"/>
      <c r="H18" s="263"/>
      <c r="I18" s="263"/>
      <c r="J18" s="263"/>
      <c r="K18" s="263"/>
      <c r="L18" s="263"/>
      <c r="M18" s="263" t="s">
        <v>257</v>
      </c>
      <c r="N18"/>
      <c r="O18" s="263"/>
      <c r="P18" s="263"/>
      <c r="Q18" s="263"/>
      <c r="R18" s="263"/>
      <c r="S18" s="263"/>
      <c r="T18" s="263"/>
      <c r="U18" s="262"/>
    </row>
    <row r="19" spans="7:21" ht="18" customHeight="1"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</row>
    <row r="20" spans="7:21" ht="18" customHeight="1"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</row>
    <row r="21" spans="7:21" ht="18" customHeight="1"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</row>
    <row r="22" spans="7:21" ht="18" customHeight="1"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</row>
    <row r="23" spans="7:21" ht="18" customHeight="1"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</row>
    <row r="24" spans="7:21" ht="18" customHeight="1"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</row>
    <row r="25" spans="7:21" ht="18" customHeight="1"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</row>
  </sheetData>
  <sheetProtection/>
  <mergeCells count="13">
    <mergeCell ref="G1:T1"/>
    <mergeCell ref="G2:T2"/>
    <mergeCell ref="G3:T3"/>
    <mergeCell ref="G5:T5"/>
    <mergeCell ref="G6:T6"/>
    <mergeCell ref="G7:T7"/>
    <mergeCell ref="G8:T8"/>
    <mergeCell ref="G9:T9"/>
    <mergeCell ref="G12:T12"/>
    <mergeCell ref="G13:T13"/>
    <mergeCell ref="G14:T14"/>
    <mergeCell ref="G10:T10"/>
    <mergeCell ref="G11:T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3"/>
  <sheetViews>
    <sheetView tabSelected="1" zoomScale="60" zoomScaleNormal="60" zoomScalePageLayoutView="0" workbookViewId="0" topLeftCell="A64">
      <selection activeCell="AB38" sqref="AB38"/>
    </sheetView>
  </sheetViews>
  <sheetFormatPr defaultColWidth="9.140625" defaultRowHeight="15"/>
  <cols>
    <col min="1" max="1" width="14.57421875" style="0" customWidth="1"/>
    <col min="2" max="2" width="64.00390625" style="0" customWidth="1"/>
    <col min="3" max="3" width="40.7109375" style="0" customWidth="1"/>
    <col min="4" max="4" width="7.57421875" style="0" customWidth="1"/>
    <col min="5" max="5" width="8.57421875" style="0" customWidth="1"/>
    <col min="6" max="6" width="8.140625" style="0" customWidth="1"/>
    <col min="7" max="7" width="7.8515625" style="0" customWidth="1"/>
    <col min="9" max="9" width="7.7109375" style="0" customWidth="1"/>
    <col min="11" max="12" width="7.140625" style="0" customWidth="1"/>
    <col min="13" max="13" width="6.421875" style="0" customWidth="1"/>
    <col min="14" max="14" width="7.8515625" style="0" customWidth="1"/>
    <col min="15" max="15" width="4.7109375" style="0" customWidth="1"/>
    <col min="16" max="16" width="5.8515625" style="0" customWidth="1"/>
    <col min="17" max="17" width="8.140625" style="0" customWidth="1"/>
    <col min="18" max="18" width="4.140625" style="0" customWidth="1"/>
    <col min="19" max="19" width="6.00390625" style="0" customWidth="1"/>
    <col min="20" max="20" width="7.57421875" style="0" customWidth="1"/>
    <col min="21" max="21" width="4.8515625" style="0" customWidth="1"/>
    <col min="22" max="22" width="4.57421875" style="0" customWidth="1"/>
    <col min="23" max="23" width="7.28125" style="0" customWidth="1"/>
    <col min="24" max="25" width="4.8515625" style="0" customWidth="1"/>
    <col min="26" max="26" width="7.140625" style="0" customWidth="1"/>
    <col min="27" max="27" width="4.421875" style="0" customWidth="1"/>
    <col min="28" max="28" width="5.00390625" style="0" customWidth="1"/>
    <col min="29" max="29" width="7.00390625" style="0" customWidth="1"/>
    <col min="30" max="30" width="4.421875" style="0" customWidth="1"/>
    <col min="31" max="31" width="4.00390625" style="0" customWidth="1"/>
    <col min="32" max="32" width="7.8515625" style="0" customWidth="1"/>
    <col min="33" max="33" width="4.28125" style="0" customWidth="1"/>
    <col min="34" max="34" width="4.421875" style="0" customWidth="1"/>
    <col min="35" max="35" width="7.57421875" style="0" customWidth="1"/>
    <col min="36" max="36" width="4.421875" style="0" customWidth="1"/>
    <col min="37" max="37" width="4.00390625" style="0" customWidth="1"/>
    <col min="38" max="38" width="29.421875" style="0" customWidth="1"/>
    <col min="41" max="41" width="6.7109375" style="0" customWidth="1"/>
    <col min="42" max="42" width="8.421875" style="0" customWidth="1"/>
    <col min="43" max="44" width="7.7109375" style="0" customWidth="1"/>
    <col min="45" max="45" width="7.140625" style="0" customWidth="1"/>
    <col min="46" max="46" width="6.7109375" style="0" customWidth="1"/>
    <col min="47" max="47" width="6.8515625" style="0" customWidth="1"/>
    <col min="48" max="48" width="7.28125" style="0" customWidth="1"/>
    <col min="49" max="49" width="6.421875" style="0" customWidth="1"/>
  </cols>
  <sheetData>
    <row r="1" spans="1:37" ht="30" customHeight="1">
      <c r="A1" s="301" t="s">
        <v>261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9"/>
      <c r="V1" s="9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3"/>
      <c r="AJ1" s="3"/>
      <c r="AK1" s="3"/>
    </row>
    <row r="2" spans="1:37" ht="53.25" customHeight="1">
      <c r="A2" s="303" t="s">
        <v>0</v>
      </c>
      <c r="B2" s="276" t="s">
        <v>1</v>
      </c>
      <c r="C2" s="304" t="s">
        <v>2</v>
      </c>
      <c r="D2" s="276" t="s">
        <v>3</v>
      </c>
      <c r="E2" s="276"/>
      <c r="F2" s="276"/>
      <c r="G2" s="276"/>
      <c r="H2" s="276"/>
      <c r="I2" s="276"/>
      <c r="J2" s="276"/>
      <c r="K2" s="276"/>
      <c r="L2" s="276"/>
      <c r="M2" s="277"/>
      <c r="N2" s="275" t="s">
        <v>143</v>
      </c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</row>
    <row r="3" spans="1:37" ht="21" customHeight="1">
      <c r="A3" s="303"/>
      <c r="B3" s="276"/>
      <c r="C3" s="304"/>
      <c r="D3" s="305" t="s">
        <v>4</v>
      </c>
      <c r="E3" s="313" t="s">
        <v>124</v>
      </c>
      <c r="F3" s="305" t="s">
        <v>64</v>
      </c>
      <c r="G3" s="311" t="s">
        <v>5</v>
      </c>
      <c r="H3" s="311"/>
      <c r="I3" s="311"/>
      <c r="J3" s="311"/>
      <c r="K3" s="311"/>
      <c r="L3" s="306" t="s">
        <v>141</v>
      </c>
      <c r="M3" s="312" t="s">
        <v>142</v>
      </c>
      <c r="N3" s="275" t="s">
        <v>6</v>
      </c>
      <c r="O3" s="276"/>
      <c r="P3" s="276"/>
      <c r="Q3" s="276"/>
      <c r="R3" s="276"/>
      <c r="S3" s="277"/>
      <c r="T3" s="275" t="s">
        <v>7</v>
      </c>
      <c r="U3" s="276"/>
      <c r="V3" s="276"/>
      <c r="W3" s="276"/>
      <c r="X3" s="276"/>
      <c r="Y3" s="277"/>
      <c r="Z3" s="275" t="s">
        <v>9</v>
      </c>
      <c r="AA3" s="276"/>
      <c r="AB3" s="276"/>
      <c r="AC3" s="276"/>
      <c r="AD3" s="276"/>
      <c r="AE3" s="277"/>
      <c r="AF3" s="275" t="s">
        <v>10</v>
      </c>
      <c r="AG3" s="276"/>
      <c r="AH3" s="276"/>
      <c r="AI3" s="276"/>
      <c r="AJ3" s="276"/>
      <c r="AK3" s="276"/>
    </row>
    <row r="4" spans="1:37" ht="29.25" customHeight="1">
      <c r="A4" s="303"/>
      <c r="B4" s="276"/>
      <c r="C4" s="304"/>
      <c r="D4" s="305"/>
      <c r="E4" s="313"/>
      <c r="F4" s="305"/>
      <c r="G4" s="305" t="s">
        <v>11</v>
      </c>
      <c r="H4" s="273" t="s">
        <v>54</v>
      </c>
      <c r="I4" s="273"/>
      <c r="J4" s="273"/>
      <c r="K4" s="305" t="s">
        <v>134</v>
      </c>
      <c r="L4" s="306"/>
      <c r="M4" s="312"/>
      <c r="N4" s="272" t="s">
        <v>12</v>
      </c>
      <c r="O4" s="273"/>
      <c r="P4" s="274"/>
      <c r="Q4" s="272" t="s">
        <v>13</v>
      </c>
      <c r="R4" s="273"/>
      <c r="S4" s="278"/>
      <c r="T4" s="272" t="s">
        <v>14</v>
      </c>
      <c r="U4" s="273"/>
      <c r="V4" s="274"/>
      <c r="W4" s="272" t="s">
        <v>71</v>
      </c>
      <c r="X4" s="273"/>
      <c r="Y4" s="278"/>
      <c r="Z4" s="272" t="s">
        <v>15</v>
      </c>
      <c r="AA4" s="273"/>
      <c r="AB4" s="274"/>
      <c r="AC4" s="272" t="s">
        <v>16</v>
      </c>
      <c r="AD4" s="273"/>
      <c r="AE4" s="278"/>
      <c r="AF4" s="272" t="s">
        <v>17</v>
      </c>
      <c r="AG4" s="273"/>
      <c r="AH4" s="274"/>
      <c r="AI4" s="272" t="s">
        <v>18</v>
      </c>
      <c r="AJ4" s="273"/>
      <c r="AK4" s="273"/>
    </row>
    <row r="5" spans="1:37" ht="35.25" customHeight="1">
      <c r="A5" s="303"/>
      <c r="B5" s="276"/>
      <c r="C5" s="304"/>
      <c r="D5" s="305"/>
      <c r="E5" s="313"/>
      <c r="F5" s="305"/>
      <c r="G5" s="305"/>
      <c r="H5" s="273"/>
      <c r="I5" s="273"/>
      <c r="J5" s="273"/>
      <c r="K5" s="305"/>
      <c r="L5" s="306"/>
      <c r="M5" s="312"/>
      <c r="N5" s="272" t="s">
        <v>66</v>
      </c>
      <c r="O5" s="273"/>
      <c r="P5" s="274"/>
      <c r="Q5" s="272" t="s">
        <v>67</v>
      </c>
      <c r="R5" s="273"/>
      <c r="S5" s="278"/>
      <c r="T5" s="272" t="s">
        <v>68</v>
      </c>
      <c r="U5" s="273"/>
      <c r="V5" s="274"/>
      <c r="W5" s="272" t="s">
        <v>69</v>
      </c>
      <c r="X5" s="273"/>
      <c r="Y5" s="278"/>
      <c r="Z5" s="272" t="s">
        <v>70</v>
      </c>
      <c r="AA5" s="273"/>
      <c r="AB5" s="274"/>
      <c r="AC5" s="272" t="s">
        <v>72</v>
      </c>
      <c r="AD5" s="273"/>
      <c r="AE5" s="278"/>
      <c r="AF5" s="272" t="s">
        <v>81</v>
      </c>
      <c r="AG5" s="273"/>
      <c r="AH5" s="274"/>
      <c r="AI5" s="272" t="s">
        <v>107</v>
      </c>
      <c r="AJ5" s="273"/>
      <c r="AK5" s="273"/>
    </row>
    <row r="6" spans="1:38" ht="212.25">
      <c r="A6" s="303"/>
      <c r="B6" s="276"/>
      <c r="C6" s="304"/>
      <c r="D6" s="305"/>
      <c r="E6" s="313"/>
      <c r="F6" s="305"/>
      <c r="G6" s="305"/>
      <c r="H6" s="10" t="s">
        <v>65</v>
      </c>
      <c r="I6" s="10" t="s">
        <v>19</v>
      </c>
      <c r="J6" s="115" t="s">
        <v>210</v>
      </c>
      <c r="K6" s="305"/>
      <c r="L6" s="306"/>
      <c r="M6" s="312"/>
      <c r="N6" s="129">
        <v>16</v>
      </c>
      <c r="O6" s="11" t="s">
        <v>140</v>
      </c>
      <c r="P6" s="197" t="s">
        <v>139</v>
      </c>
      <c r="Q6" s="129">
        <v>23</v>
      </c>
      <c r="R6" s="11" t="s">
        <v>140</v>
      </c>
      <c r="S6" s="138" t="s">
        <v>139</v>
      </c>
      <c r="T6" s="129">
        <v>16</v>
      </c>
      <c r="U6" s="11" t="s">
        <v>140</v>
      </c>
      <c r="V6" s="197" t="s">
        <v>139</v>
      </c>
      <c r="W6" s="129">
        <v>18</v>
      </c>
      <c r="X6" s="11" t="s">
        <v>140</v>
      </c>
      <c r="Y6" s="138" t="s">
        <v>139</v>
      </c>
      <c r="Z6" s="129">
        <v>12</v>
      </c>
      <c r="AA6" s="11" t="s">
        <v>140</v>
      </c>
      <c r="AB6" s="197" t="s">
        <v>139</v>
      </c>
      <c r="AC6" s="129">
        <v>18</v>
      </c>
      <c r="AD6" s="11" t="s">
        <v>140</v>
      </c>
      <c r="AE6" s="138" t="s">
        <v>139</v>
      </c>
      <c r="AF6" s="129">
        <v>12</v>
      </c>
      <c r="AG6" s="11" t="s">
        <v>140</v>
      </c>
      <c r="AH6" s="197" t="s">
        <v>139</v>
      </c>
      <c r="AI6" s="129">
        <v>6</v>
      </c>
      <c r="AJ6" s="11" t="s">
        <v>140</v>
      </c>
      <c r="AK6" s="11" t="s">
        <v>139</v>
      </c>
      <c r="AL6">
        <f>SUM(N6,Q6,T6,W6,Z6,AC6,AF6,AI6)</f>
        <v>121</v>
      </c>
    </row>
    <row r="7" spans="1:37" ht="15.75">
      <c r="A7" s="61">
        <v>1</v>
      </c>
      <c r="B7" s="61">
        <v>2</v>
      </c>
      <c r="C7" s="61">
        <v>3</v>
      </c>
      <c r="D7" s="62">
        <v>4</v>
      </c>
      <c r="E7" s="62">
        <v>5</v>
      </c>
      <c r="F7" s="61">
        <v>6</v>
      </c>
      <c r="G7" s="61">
        <v>7</v>
      </c>
      <c r="H7" s="61">
        <v>8</v>
      </c>
      <c r="I7" s="61">
        <v>9</v>
      </c>
      <c r="J7" s="62"/>
      <c r="K7" s="62">
        <v>10</v>
      </c>
      <c r="L7" s="62">
        <v>11</v>
      </c>
      <c r="M7" s="130">
        <v>12</v>
      </c>
      <c r="N7" s="281">
        <v>13</v>
      </c>
      <c r="O7" s="282"/>
      <c r="P7" s="284"/>
      <c r="Q7" s="281">
        <v>14</v>
      </c>
      <c r="R7" s="282"/>
      <c r="S7" s="283"/>
      <c r="T7" s="281">
        <v>15</v>
      </c>
      <c r="U7" s="282"/>
      <c r="V7" s="284"/>
      <c r="W7" s="281">
        <v>16</v>
      </c>
      <c r="X7" s="282"/>
      <c r="Y7" s="283"/>
      <c r="Z7" s="281">
        <v>14</v>
      </c>
      <c r="AA7" s="282"/>
      <c r="AB7" s="284"/>
      <c r="AC7" s="281">
        <v>15</v>
      </c>
      <c r="AD7" s="282"/>
      <c r="AE7" s="283"/>
      <c r="AF7" s="281">
        <v>16</v>
      </c>
      <c r="AG7" s="282"/>
      <c r="AH7" s="284"/>
      <c r="AI7" s="281">
        <v>17</v>
      </c>
      <c r="AJ7" s="282"/>
      <c r="AK7" s="282"/>
    </row>
    <row r="8" spans="1:37" ht="28.5" customHeight="1">
      <c r="A8" s="37" t="s">
        <v>20</v>
      </c>
      <c r="B8" s="37" t="s">
        <v>84</v>
      </c>
      <c r="C8" s="77" t="s">
        <v>236</v>
      </c>
      <c r="D8" s="84">
        <f aca="true" t="shared" si="0" ref="D8:I8">SUM(D9,D19,D24)</f>
        <v>2163</v>
      </c>
      <c r="E8" s="84">
        <f t="shared" si="0"/>
        <v>74</v>
      </c>
      <c r="F8" s="12">
        <f>SUM(F9,F19,F24)</f>
        <v>723</v>
      </c>
      <c r="G8" s="12">
        <f t="shared" si="0"/>
        <v>1440</v>
      </c>
      <c r="H8" s="12">
        <f t="shared" si="0"/>
        <v>679</v>
      </c>
      <c r="I8" s="12">
        <f t="shared" si="0"/>
        <v>0</v>
      </c>
      <c r="J8" s="12">
        <f>SUM(J9,J19,J24)</f>
        <v>1440</v>
      </c>
      <c r="K8" s="12">
        <f>SUM(K9,K19,K24)</f>
        <v>0</v>
      </c>
      <c r="L8" s="12">
        <f>SUM(L9,L19,L24)</f>
        <v>42</v>
      </c>
      <c r="M8" s="131">
        <f>SUM(M9,M19,M24)</f>
        <v>30</v>
      </c>
      <c r="N8" s="125">
        <f>SUM(N9,N19,N24)</f>
        <v>576</v>
      </c>
      <c r="O8" s="12">
        <f aca="true" t="shared" si="1" ref="O8:AK8">SUM(O9,O19,O24)</f>
        <v>36</v>
      </c>
      <c r="P8" s="195">
        <f t="shared" si="1"/>
        <v>288</v>
      </c>
      <c r="Q8" s="125">
        <f t="shared" si="1"/>
        <v>818</v>
      </c>
      <c r="R8" s="12">
        <f t="shared" si="1"/>
        <v>36</v>
      </c>
      <c r="S8" s="131">
        <f t="shared" si="1"/>
        <v>412</v>
      </c>
      <c r="T8" s="125">
        <f t="shared" si="1"/>
        <v>46</v>
      </c>
      <c r="U8" s="12">
        <f t="shared" si="1"/>
        <v>0</v>
      </c>
      <c r="V8" s="195">
        <f t="shared" si="1"/>
        <v>23</v>
      </c>
      <c r="W8" s="125">
        <f t="shared" si="1"/>
        <v>0</v>
      </c>
      <c r="X8" s="12">
        <f t="shared" si="1"/>
        <v>0</v>
      </c>
      <c r="Y8" s="131">
        <f t="shared" si="1"/>
        <v>0</v>
      </c>
      <c r="Z8" s="125">
        <f t="shared" si="1"/>
        <v>0</v>
      </c>
      <c r="AA8" s="12">
        <f t="shared" si="1"/>
        <v>0</v>
      </c>
      <c r="AB8" s="195">
        <f t="shared" si="1"/>
        <v>0</v>
      </c>
      <c r="AC8" s="125">
        <f t="shared" si="1"/>
        <v>0</v>
      </c>
      <c r="AD8" s="12">
        <f t="shared" si="1"/>
        <v>0</v>
      </c>
      <c r="AE8" s="131">
        <f t="shared" si="1"/>
        <v>0</v>
      </c>
      <c r="AF8" s="125">
        <f t="shared" si="1"/>
        <v>0</v>
      </c>
      <c r="AG8" s="12">
        <f t="shared" si="1"/>
        <v>0</v>
      </c>
      <c r="AH8" s="195">
        <f t="shared" si="1"/>
        <v>0</v>
      </c>
      <c r="AI8" s="125">
        <f t="shared" si="1"/>
        <v>0</v>
      </c>
      <c r="AJ8" s="12">
        <f t="shared" si="1"/>
        <v>0</v>
      </c>
      <c r="AK8" s="12">
        <f t="shared" si="1"/>
        <v>0</v>
      </c>
    </row>
    <row r="9" spans="1:50" ht="37.5">
      <c r="A9" s="38" t="s">
        <v>92</v>
      </c>
      <c r="B9" s="38" t="s">
        <v>91</v>
      </c>
      <c r="C9" s="85" t="s">
        <v>234</v>
      </c>
      <c r="D9" s="86">
        <f aca="true" t="shared" si="2" ref="D9:M9">SUM(D10:D18)</f>
        <v>1186</v>
      </c>
      <c r="E9" s="86">
        <f t="shared" si="2"/>
        <v>40</v>
      </c>
      <c r="F9" s="86">
        <f t="shared" si="2"/>
        <v>396</v>
      </c>
      <c r="G9" s="87">
        <f>SUM(G10:G18)</f>
        <v>790</v>
      </c>
      <c r="H9" s="87">
        <f t="shared" si="2"/>
        <v>430</v>
      </c>
      <c r="I9" s="87">
        <f t="shared" si="2"/>
        <v>0</v>
      </c>
      <c r="J9" s="87">
        <f t="shared" si="2"/>
        <v>790</v>
      </c>
      <c r="K9" s="87">
        <f t="shared" si="2"/>
        <v>0</v>
      </c>
      <c r="L9" s="87">
        <f t="shared" si="2"/>
        <v>6</v>
      </c>
      <c r="M9" s="132">
        <f t="shared" si="2"/>
        <v>6</v>
      </c>
      <c r="N9" s="126">
        <f>SUM(N10:N18)</f>
        <v>320</v>
      </c>
      <c r="O9" s="87">
        <f aca="true" t="shared" si="3" ref="O9:AK9">SUM(O10:O18)</f>
        <v>0</v>
      </c>
      <c r="P9" s="196">
        <f t="shared" si="3"/>
        <v>160</v>
      </c>
      <c r="Q9" s="126">
        <f t="shared" si="3"/>
        <v>470</v>
      </c>
      <c r="R9" s="87">
        <f t="shared" si="3"/>
        <v>12</v>
      </c>
      <c r="S9" s="132">
        <f t="shared" si="3"/>
        <v>236</v>
      </c>
      <c r="T9" s="126">
        <f t="shared" si="3"/>
        <v>0</v>
      </c>
      <c r="U9" s="87">
        <f t="shared" si="3"/>
        <v>0</v>
      </c>
      <c r="V9" s="196">
        <f t="shared" si="3"/>
        <v>0</v>
      </c>
      <c r="W9" s="126">
        <f t="shared" si="3"/>
        <v>0</v>
      </c>
      <c r="X9" s="87">
        <f t="shared" si="3"/>
        <v>0</v>
      </c>
      <c r="Y9" s="132">
        <f t="shared" si="3"/>
        <v>0</v>
      </c>
      <c r="Z9" s="126">
        <f t="shared" si="3"/>
        <v>0</v>
      </c>
      <c r="AA9" s="87">
        <f t="shared" si="3"/>
        <v>0</v>
      </c>
      <c r="AB9" s="196">
        <f t="shared" si="3"/>
        <v>0</v>
      </c>
      <c r="AC9" s="126">
        <f t="shared" si="3"/>
        <v>0</v>
      </c>
      <c r="AD9" s="87">
        <f t="shared" si="3"/>
        <v>0</v>
      </c>
      <c r="AE9" s="132">
        <f t="shared" si="3"/>
        <v>0</v>
      </c>
      <c r="AF9" s="126">
        <f t="shared" si="3"/>
        <v>0</v>
      </c>
      <c r="AG9" s="87">
        <f t="shared" si="3"/>
        <v>0</v>
      </c>
      <c r="AH9" s="196">
        <f t="shared" si="3"/>
        <v>0</v>
      </c>
      <c r="AI9" s="126">
        <f t="shared" si="3"/>
        <v>0</v>
      </c>
      <c r="AJ9" s="87">
        <f t="shared" si="3"/>
        <v>0</v>
      </c>
      <c r="AK9" s="87">
        <f t="shared" si="3"/>
        <v>0</v>
      </c>
      <c r="AO9" s="52"/>
      <c r="AP9" s="52">
        <v>16</v>
      </c>
      <c r="AQ9" s="52">
        <v>23</v>
      </c>
      <c r="AR9" s="53">
        <v>16</v>
      </c>
      <c r="AS9" s="54">
        <v>18</v>
      </c>
      <c r="AT9" s="52">
        <v>12</v>
      </c>
      <c r="AU9" s="54">
        <v>18</v>
      </c>
      <c r="AV9" s="52">
        <v>12</v>
      </c>
      <c r="AW9" s="55">
        <v>6</v>
      </c>
      <c r="AX9">
        <f>SUM(AP9:AW9)</f>
        <v>121</v>
      </c>
    </row>
    <row r="10" spans="1:49" ht="29.25" customHeight="1">
      <c r="A10" s="39" t="s">
        <v>85</v>
      </c>
      <c r="B10" s="39" t="s">
        <v>22</v>
      </c>
      <c r="C10" s="78" t="s">
        <v>109</v>
      </c>
      <c r="D10" s="25">
        <f>SUM(G10,F10)</f>
        <v>176</v>
      </c>
      <c r="E10" s="229">
        <v>2</v>
      </c>
      <c r="F10" s="234">
        <f aca="true" t="shared" si="4" ref="F10:F23">P10+S10+V10+Y10+AB10+AE10+AH10+AK10</f>
        <v>59</v>
      </c>
      <c r="G10" s="14">
        <f>SUM(N10,Q10,T10,W10,Z10,AC10,AF10,AI10)</f>
        <v>117</v>
      </c>
      <c r="H10" s="88">
        <v>117</v>
      </c>
      <c r="I10" s="89"/>
      <c r="J10" s="15">
        <v>117</v>
      </c>
      <c r="K10" s="244">
        <v>0</v>
      </c>
      <c r="L10" s="250"/>
      <c r="M10" s="133"/>
      <c r="N10" s="127">
        <v>48</v>
      </c>
      <c r="O10" s="235"/>
      <c r="P10" s="241">
        <v>24</v>
      </c>
      <c r="Q10" s="128">
        <v>69</v>
      </c>
      <c r="R10" s="235"/>
      <c r="S10" s="242">
        <v>35</v>
      </c>
      <c r="T10" s="136"/>
      <c r="U10" s="236"/>
      <c r="V10" s="200"/>
      <c r="W10" s="136"/>
      <c r="X10" s="236"/>
      <c r="Y10" s="144"/>
      <c r="Z10" s="143"/>
      <c r="AA10" s="122"/>
      <c r="AB10" s="203"/>
      <c r="AC10" s="136"/>
      <c r="AD10" s="236"/>
      <c r="AE10" s="144"/>
      <c r="AF10" s="190"/>
      <c r="AG10" s="237"/>
      <c r="AH10" s="221"/>
      <c r="AI10" s="136"/>
      <c r="AJ10" s="236"/>
      <c r="AK10" s="17"/>
      <c r="AO10" s="56" t="s">
        <v>147</v>
      </c>
      <c r="AP10" s="72">
        <v>32</v>
      </c>
      <c r="AQ10" s="72">
        <v>46</v>
      </c>
      <c r="AR10" s="72">
        <v>32</v>
      </c>
      <c r="AS10" s="73">
        <v>36</v>
      </c>
      <c r="AT10" s="72">
        <v>24</v>
      </c>
      <c r="AU10" s="73">
        <v>36</v>
      </c>
      <c r="AV10" s="72">
        <v>24</v>
      </c>
      <c r="AW10" s="57">
        <v>12</v>
      </c>
    </row>
    <row r="11" spans="1:49" ht="25.5" customHeight="1">
      <c r="A11" s="39" t="s">
        <v>86</v>
      </c>
      <c r="B11" s="39" t="s">
        <v>27</v>
      </c>
      <c r="C11" s="78" t="s">
        <v>28</v>
      </c>
      <c r="D11" s="25">
        <f>SUM(G11,F11)</f>
        <v>234</v>
      </c>
      <c r="E11" s="229">
        <v>4</v>
      </c>
      <c r="F11" s="234">
        <f t="shared" si="4"/>
        <v>78</v>
      </c>
      <c r="G11" s="14">
        <f aca="true" t="shared" si="5" ref="G11:G51">SUM(N11,Q11,T11,W11,Z11,AC11,AF11,AI11)</f>
        <v>156</v>
      </c>
      <c r="H11" s="88">
        <v>78</v>
      </c>
      <c r="I11" s="89"/>
      <c r="J11" s="19">
        <v>156</v>
      </c>
      <c r="K11" s="244">
        <v>0</v>
      </c>
      <c r="L11" s="251">
        <v>6</v>
      </c>
      <c r="M11" s="134">
        <v>6</v>
      </c>
      <c r="N11" s="128">
        <v>64</v>
      </c>
      <c r="O11" s="235"/>
      <c r="P11" s="241">
        <v>32</v>
      </c>
      <c r="Q11" s="146">
        <v>92</v>
      </c>
      <c r="R11" s="235">
        <v>12</v>
      </c>
      <c r="S11" s="242">
        <v>46</v>
      </c>
      <c r="T11" s="136"/>
      <c r="U11" s="236"/>
      <c r="V11" s="200"/>
      <c r="W11" s="136"/>
      <c r="X11" s="236"/>
      <c r="Y11" s="144"/>
      <c r="Z11" s="143"/>
      <c r="AA11" s="122"/>
      <c r="AB11" s="203"/>
      <c r="AC11" s="136"/>
      <c r="AD11" s="236"/>
      <c r="AE11" s="144"/>
      <c r="AF11" s="190"/>
      <c r="AG11" s="237"/>
      <c r="AH11" s="221"/>
      <c r="AI11" s="136"/>
      <c r="AJ11" s="236"/>
      <c r="AK11" s="17"/>
      <c r="AO11" s="56" t="s">
        <v>148</v>
      </c>
      <c r="AP11" s="72">
        <v>48</v>
      </c>
      <c r="AQ11" s="72">
        <v>69</v>
      </c>
      <c r="AR11" s="72">
        <v>48</v>
      </c>
      <c r="AS11" s="73">
        <v>54</v>
      </c>
      <c r="AT11" s="72">
        <v>36</v>
      </c>
      <c r="AU11" s="73">
        <v>54</v>
      </c>
      <c r="AV11" s="72">
        <v>36</v>
      </c>
      <c r="AW11" s="57">
        <v>18</v>
      </c>
    </row>
    <row r="12" spans="1:49" ht="28.5" customHeight="1">
      <c r="A12" s="39" t="s">
        <v>87</v>
      </c>
      <c r="B12" s="39" t="s">
        <v>25</v>
      </c>
      <c r="C12" s="78" t="s">
        <v>26</v>
      </c>
      <c r="D12" s="25">
        <f aca="true" t="shared" si="6" ref="D12:D18">SUM(G12,F12)</f>
        <v>176</v>
      </c>
      <c r="E12" s="229">
        <v>13</v>
      </c>
      <c r="F12" s="234">
        <f t="shared" si="4"/>
        <v>59</v>
      </c>
      <c r="G12" s="14">
        <f t="shared" si="5"/>
        <v>117</v>
      </c>
      <c r="H12" s="88">
        <v>109</v>
      </c>
      <c r="I12" s="89"/>
      <c r="J12" s="19">
        <v>117</v>
      </c>
      <c r="K12" s="244">
        <v>0</v>
      </c>
      <c r="L12" s="252"/>
      <c r="M12" s="135"/>
      <c r="N12" s="127">
        <v>48</v>
      </c>
      <c r="O12" s="235"/>
      <c r="P12" s="241">
        <v>24</v>
      </c>
      <c r="Q12" s="127">
        <v>69</v>
      </c>
      <c r="R12" s="235"/>
      <c r="S12" s="242">
        <v>35</v>
      </c>
      <c r="T12" s="136"/>
      <c r="U12" s="236"/>
      <c r="V12" s="200"/>
      <c r="W12" s="136"/>
      <c r="X12" s="236"/>
      <c r="Y12" s="144"/>
      <c r="Z12" s="143"/>
      <c r="AA12" s="122"/>
      <c r="AB12" s="203"/>
      <c r="AC12" s="136"/>
      <c r="AD12" s="236"/>
      <c r="AE12" s="144"/>
      <c r="AF12" s="190"/>
      <c r="AG12" s="237"/>
      <c r="AH12" s="221"/>
      <c r="AI12" s="136"/>
      <c r="AJ12" s="236"/>
      <c r="AK12" s="17"/>
      <c r="AO12" s="56" t="s">
        <v>149</v>
      </c>
      <c r="AP12" s="72">
        <v>64</v>
      </c>
      <c r="AQ12" s="72">
        <v>92</v>
      </c>
      <c r="AR12" s="72">
        <v>64</v>
      </c>
      <c r="AS12" s="73">
        <v>72</v>
      </c>
      <c r="AT12" s="72">
        <v>48</v>
      </c>
      <c r="AU12" s="73">
        <v>72</v>
      </c>
      <c r="AV12" s="72">
        <v>48</v>
      </c>
      <c r="AW12" s="57">
        <v>24</v>
      </c>
    </row>
    <row r="13" spans="1:49" ht="29.25" customHeight="1">
      <c r="A13" s="39" t="s">
        <v>97</v>
      </c>
      <c r="B13" s="39" t="s">
        <v>106</v>
      </c>
      <c r="C13" s="78" t="s">
        <v>83</v>
      </c>
      <c r="D13" s="25">
        <f t="shared" si="6"/>
        <v>105</v>
      </c>
      <c r="E13" s="229">
        <v>5</v>
      </c>
      <c r="F13" s="234">
        <f t="shared" si="4"/>
        <v>35</v>
      </c>
      <c r="G13" s="14">
        <f t="shared" si="5"/>
        <v>70</v>
      </c>
      <c r="H13" s="88">
        <v>10</v>
      </c>
      <c r="I13" s="89"/>
      <c r="J13" s="20">
        <v>70</v>
      </c>
      <c r="K13" s="244">
        <v>0</v>
      </c>
      <c r="L13" s="252"/>
      <c r="M13" s="135"/>
      <c r="N13" s="139">
        <v>48</v>
      </c>
      <c r="O13" s="235"/>
      <c r="P13" s="241">
        <v>24</v>
      </c>
      <c r="Q13" s="128">
        <v>22</v>
      </c>
      <c r="R13" s="235"/>
      <c r="S13" s="242">
        <v>11</v>
      </c>
      <c r="T13" s="136"/>
      <c r="U13" s="236"/>
      <c r="V13" s="200"/>
      <c r="W13" s="136"/>
      <c r="X13" s="236"/>
      <c r="Y13" s="144"/>
      <c r="Z13" s="143"/>
      <c r="AA13" s="122"/>
      <c r="AB13" s="203"/>
      <c r="AC13" s="136"/>
      <c r="AD13" s="236"/>
      <c r="AE13" s="144"/>
      <c r="AF13" s="190"/>
      <c r="AG13" s="237"/>
      <c r="AH13" s="221"/>
      <c r="AI13" s="136"/>
      <c r="AJ13" s="236"/>
      <c r="AK13" s="17"/>
      <c r="AO13" s="56" t="s">
        <v>150</v>
      </c>
      <c r="AP13" s="72">
        <v>80</v>
      </c>
      <c r="AQ13" s="72">
        <v>115</v>
      </c>
      <c r="AR13" s="72">
        <v>80</v>
      </c>
      <c r="AS13" s="73">
        <v>90</v>
      </c>
      <c r="AT13" s="72">
        <v>60</v>
      </c>
      <c r="AU13" s="73">
        <v>90</v>
      </c>
      <c r="AV13" s="72">
        <v>60</v>
      </c>
      <c r="AW13" s="57">
        <v>30</v>
      </c>
    </row>
    <row r="14" spans="1:49" ht="26.25" customHeight="1">
      <c r="A14" s="39" t="s">
        <v>88</v>
      </c>
      <c r="B14" s="40" t="s">
        <v>82</v>
      </c>
      <c r="C14" s="78" t="s">
        <v>83</v>
      </c>
      <c r="D14" s="25">
        <f t="shared" si="6"/>
        <v>117</v>
      </c>
      <c r="E14" s="229">
        <v>2</v>
      </c>
      <c r="F14" s="234">
        <f t="shared" si="4"/>
        <v>39</v>
      </c>
      <c r="G14" s="14">
        <f t="shared" si="5"/>
        <v>78</v>
      </c>
      <c r="H14" s="90">
        <v>46</v>
      </c>
      <c r="I14" s="91"/>
      <c r="J14" s="19">
        <v>78</v>
      </c>
      <c r="K14" s="244">
        <v>0</v>
      </c>
      <c r="L14" s="252"/>
      <c r="M14" s="135"/>
      <c r="N14" s="127">
        <v>32</v>
      </c>
      <c r="O14" s="235"/>
      <c r="P14" s="241">
        <v>16</v>
      </c>
      <c r="Q14" s="128">
        <v>46</v>
      </c>
      <c r="R14" s="235"/>
      <c r="S14" s="242">
        <v>23</v>
      </c>
      <c r="T14" s="136"/>
      <c r="U14" s="236"/>
      <c r="V14" s="200"/>
      <c r="W14" s="136"/>
      <c r="X14" s="236"/>
      <c r="Y14" s="144"/>
      <c r="Z14" s="143"/>
      <c r="AA14" s="122"/>
      <c r="AB14" s="203"/>
      <c r="AC14" s="136"/>
      <c r="AD14" s="236"/>
      <c r="AE14" s="144"/>
      <c r="AF14" s="190"/>
      <c r="AG14" s="237"/>
      <c r="AH14" s="221"/>
      <c r="AI14" s="136"/>
      <c r="AJ14" s="236"/>
      <c r="AK14" s="17"/>
      <c r="AO14" s="56" t="s">
        <v>151</v>
      </c>
      <c r="AP14" s="72">
        <v>96</v>
      </c>
      <c r="AQ14" s="72">
        <v>138</v>
      </c>
      <c r="AR14" s="72">
        <v>96</v>
      </c>
      <c r="AS14" s="73">
        <v>108</v>
      </c>
      <c r="AT14" s="72">
        <v>72</v>
      </c>
      <c r="AU14" s="73">
        <v>108</v>
      </c>
      <c r="AV14" s="72">
        <v>72</v>
      </c>
      <c r="AW14" s="57">
        <v>36</v>
      </c>
    </row>
    <row r="15" spans="1:49" ht="28.5" customHeight="1">
      <c r="A15" s="39" t="s">
        <v>89</v>
      </c>
      <c r="B15" s="41" t="s">
        <v>75</v>
      </c>
      <c r="C15" s="78" t="s">
        <v>83</v>
      </c>
      <c r="D15" s="25">
        <f t="shared" si="6"/>
        <v>162</v>
      </c>
      <c r="E15" s="229">
        <v>7</v>
      </c>
      <c r="F15" s="234">
        <f t="shared" si="4"/>
        <v>54</v>
      </c>
      <c r="G15" s="14">
        <f t="shared" si="5"/>
        <v>108</v>
      </c>
      <c r="H15" s="88">
        <v>20</v>
      </c>
      <c r="I15" s="89"/>
      <c r="J15" s="20">
        <v>108</v>
      </c>
      <c r="K15" s="244">
        <v>0</v>
      </c>
      <c r="L15" s="252"/>
      <c r="M15" s="135"/>
      <c r="N15" s="127">
        <v>64</v>
      </c>
      <c r="O15" s="235"/>
      <c r="P15" s="241">
        <v>32</v>
      </c>
      <c r="Q15" s="128">
        <v>44</v>
      </c>
      <c r="R15" s="235"/>
      <c r="S15" s="242">
        <v>22</v>
      </c>
      <c r="T15" s="136"/>
      <c r="U15" s="236"/>
      <c r="V15" s="200"/>
      <c r="W15" s="136"/>
      <c r="X15" s="236"/>
      <c r="Y15" s="144"/>
      <c r="Z15" s="143"/>
      <c r="AA15" s="122"/>
      <c r="AB15" s="203"/>
      <c r="AC15" s="136"/>
      <c r="AD15" s="236"/>
      <c r="AE15" s="144"/>
      <c r="AF15" s="190"/>
      <c r="AG15" s="237"/>
      <c r="AH15" s="221"/>
      <c r="AI15" s="136"/>
      <c r="AJ15" s="236"/>
      <c r="AK15" s="17"/>
      <c r="AO15" s="56" t="s">
        <v>152</v>
      </c>
      <c r="AP15" s="72">
        <v>112</v>
      </c>
      <c r="AQ15" s="72">
        <v>161</v>
      </c>
      <c r="AR15" s="72">
        <v>112</v>
      </c>
      <c r="AS15" s="73">
        <v>126</v>
      </c>
      <c r="AT15" s="72">
        <v>84</v>
      </c>
      <c r="AU15" s="73">
        <v>126</v>
      </c>
      <c r="AV15" s="72">
        <v>84</v>
      </c>
      <c r="AW15" s="57">
        <v>42</v>
      </c>
    </row>
    <row r="16" spans="1:49" ht="24" customHeight="1">
      <c r="A16" s="39" t="s">
        <v>90</v>
      </c>
      <c r="B16" s="41" t="s">
        <v>74</v>
      </c>
      <c r="C16" s="78" t="s">
        <v>120</v>
      </c>
      <c r="D16" s="25">
        <f t="shared" si="6"/>
        <v>108</v>
      </c>
      <c r="E16" s="229">
        <v>5</v>
      </c>
      <c r="F16" s="234">
        <f t="shared" si="4"/>
        <v>36</v>
      </c>
      <c r="G16" s="14">
        <f t="shared" si="5"/>
        <v>72</v>
      </c>
      <c r="H16" s="88">
        <v>28</v>
      </c>
      <c r="I16" s="89"/>
      <c r="J16" s="20">
        <v>72</v>
      </c>
      <c r="K16" s="244">
        <v>0</v>
      </c>
      <c r="L16" s="252"/>
      <c r="M16" s="135"/>
      <c r="N16" s="127"/>
      <c r="O16" s="235"/>
      <c r="P16" s="241"/>
      <c r="Q16" s="128">
        <v>72</v>
      </c>
      <c r="R16" s="235"/>
      <c r="S16" s="242">
        <v>36</v>
      </c>
      <c r="T16" s="143"/>
      <c r="U16" s="122"/>
      <c r="V16" s="203"/>
      <c r="W16" s="143"/>
      <c r="X16" s="122"/>
      <c r="Y16" s="157"/>
      <c r="Z16" s="143"/>
      <c r="AA16" s="122"/>
      <c r="AB16" s="203"/>
      <c r="AC16" s="136"/>
      <c r="AD16" s="236"/>
      <c r="AE16" s="144"/>
      <c r="AF16" s="190"/>
      <c r="AG16" s="237"/>
      <c r="AH16" s="221"/>
      <c r="AI16" s="136"/>
      <c r="AJ16" s="236"/>
      <c r="AK16" s="17"/>
      <c r="AO16" s="56">
        <v>8</v>
      </c>
      <c r="AP16" s="72"/>
      <c r="AQ16" s="72">
        <v>184</v>
      </c>
      <c r="AR16" s="74"/>
      <c r="AS16" s="75"/>
      <c r="AT16" s="76">
        <v>96</v>
      </c>
      <c r="AU16" s="75"/>
      <c r="AV16" s="75"/>
      <c r="AW16" s="4"/>
    </row>
    <row r="17" spans="1:37" ht="29.25" customHeight="1">
      <c r="A17" s="39" t="s">
        <v>98</v>
      </c>
      <c r="B17" s="41" t="s">
        <v>123</v>
      </c>
      <c r="C17" s="78" t="s">
        <v>83</v>
      </c>
      <c r="D17" s="25">
        <f>SUM(G17,F17)</f>
        <v>54</v>
      </c>
      <c r="E17" s="229">
        <v>2</v>
      </c>
      <c r="F17" s="234">
        <f t="shared" si="4"/>
        <v>18</v>
      </c>
      <c r="G17" s="14">
        <f t="shared" si="5"/>
        <v>36</v>
      </c>
      <c r="H17" s="92">
        <v>10</v>
      </c>
      <c r="I17" s="25"/>
      <c r="J17" s="19">
        <v>36</v>
      </c>
      <c r="K17" s="244">
        <v>0</v>
      </c>
      <c r="L17" s="252"/>
      <c r="M17" s="135"/>
      <c r="N17" s="140">
        <v>16</v>
      </c>
      <c r="O17" s="235"/>
      <c r="P17" s="241">
        <v>8</v>
      </c>
      <c r="Q17" s="145">
        <v>20</v>
      </c>
      <c r="R17" s="235"/>
      <c r="S17" s="242">
        <v>10</v>
      </c>
      <c r="T17" s="143"/>
      <c r="U17" s="122"/>
      <c r="V17" s="203"/>
      <c r="W17" s="143"/>
      <c r="X17" s="122"/>
      <c r="Y17" s="157"/>
      <c r="Z17" s="143"/>
      <c r="AA17" s="122"/>
      <c r="AB17" s="203"/>
      <c r="AC17" s="136"/>
      <c r="AD17" s="236"/>
      <c r="AE17" s="144"/>
      <c r="AF17" s="190"/>
      <c r="AG17" s="237"/>
      <c r="AH17" s="221"/>
      <c r="AI17" s="136"/>
      <c r="AJ17" s="236"/>
      <c r="AK17" s="17"/>
    </row>
    <row r="18" spans="1:37" ht="25.5" customHeight="1">
      <c r="A18" s="39" t="s">
        <v>121</v>
      </c>
      <c r="B18" s="41" t="s">
        <v>113</v>
      </c>
      <c r="C18" s="78" t="s">
        <v>8</v>
      </c>
      <c r="D18" s="25">
        <f t="shared" si="6"/>
        <v>54</v>
      </c>
      <c r="E18" s="229">
        <v>0</v>
      </c>
      <c r="F18" s="234">
        <f t="shared" si="4"/>
        <v>18</v>
      </c>
      <c r="G18" s="14">
        <f t="shared" si="5"/>
        <v>36</v>
      </c>
      <c r="H18" s="88">
        <v>12</v>
      </c>
      <c r="I18" s="89"/>
      <c r="J18" s="19">
        <v>36</v>
      </c>
      <c r="K18" s="244">
        <v>0</v>
      </c>
      <c r="L18" s="252"/>
      <c r="M18" s="135"/>
      <c r="N18" s="127"/>
      <c r="O18" s="235"/>
      <c r="P18" s="241"/>
      <c r="Q18" s="128">
        <v>36</v>
      </c>
      <c r="R18" s="236"/>
      <c r="S18" s="157">
        <v>18</v>
      </c>
      <c r="T18" s="143"/>
      <c r="U18" s="122"/>
      <c r="V18" s="203"/>
      <c r="W18" s="143"/>
      <c r="X18" s="122"/>
      <c r="Y18" s="157"/>
      <c r="Z18" s="136"/>
      <c r="AA18" s="236"/>
      <c r="AB18" s="200"/>
      <c r="AC18" s="136"/>
      <c r="AD18" s="236"/>
      <c r="AE18" s="144"/>
      <c r="AF18" s="190"/>
      <c r="AG18" s="237"/>
      <c r="AH18" s="221"/>
      <c r="AI18" s="136"/>
      <c r="AJ18" s="236"/>
      <c r="AK18" s="17"/>
    </row>
    <row r="19" spans="1:37" ht="37.5">
      <c r="A19" s="38" t="s">
        <v>93</v>
      </c>
      <c r="B19" s="42" t="s">
        <v>96</v>
      </c>
      <c r="C19" s="85" t="s">
        <v>233</v>
      </c>
      <c r="D19" s="86">
        <f>SUM(D20:D23)</f>
        <v>923</v>
      </c>
      <c r="E19" s="86">
        <f>SUM(E20:E23)</f>
        <v>28</v>
      </c>
      <c r="F19" s="86">
        <f>SUM(F20:F23)</f>
        <v>309</v>
      </c>
      <c r="G19" s="86">
        <f t="shared" si="5"/>
        <v>614</v>
      </c>
      <c r="H19" s="86">
        <f>SUM(H20,H21,H22,H23)</f>
        <v>231</v>
      </c>
      <c r="I19" s="86">
        <v>0</v>
      </c>
      <c r="J19" s="86">
        <f>SUM(J20:J23)</f>
        <v>614</v>
      </c>
      <c r="K19" s="86">
        <f>SUM(K20:K23)</f>
        <v>0</v>
      </c>
      <c r="L19" s="86">
        <f>SUM(L20:L23)</f>
        <v>36</v>
      </c>
      <c r="M19" s="142">
        <f>SUM(M20:M23)</f>
        <v>24</v>
      </c>
      <c r="N19" s="141">
        <f>SUM(N20:N23)</f>
        <v>240</v>
      </c>
      <c r="O19" s="86">
        <f aca="true" t="shared" si="7" ref="O19:AK19">SUM(O20:O23)</f>
        <v>36</v>
      </c>
      <c r="P19" s="199">
        <f t="shared" si="7"/>
        <v>120</v>
      </c>
      <c r="Q19" s="141">
        <f t="shared" si="7"/>
        <v>328</v>
      </c>
      <c r="R19" s="86">
        <f t="shared" si="7"/>
        <v>24</v>
      </c>
      <c r="S19" s="142">
        <f t="shared" si="7"/>
        <v>166</v>
      </c>
      <c r="T19" s="141">
        <f t="shared" si="7"/>
        <v>46</v>
      </c>
      <c r="U19" s="86">
        <f t="shared" si="7"/>
        <v>0</v>
      </c>
      <c r="V19" s="199">
        <f t="shared" si="7"/>
        <v>23</v>
      </c>
      <c r="W19" s="141">
        <f t="shared" si="7"/>
        <v>0</v>
      </c>
      <c r="X19" s="86">
        <f t="shared" si="7"/>
        <v>0</v>
      </c>
      <c r="Y19" s="142">
        <f t="shared" si="7"/>
        <v>0</v>
      </c>
      <c r="Z19" s="141">
        <f t="shared" si="7"/>
        <v>0</v>
      </c>
      <c r="AA19" s="86">
        <f t="shared" si="7"/>
        <v>0</v>
      </c>
      <c r="AB19" s="199">
        <f t="shared" si="7"/>
        <v>0</v>
      </c>
      <c r="AC19" s="141">
        <f t="shared" si="7"/>
        <v>0</v>
      </c>
      <c r="AD19" s="86">
        <f t="shared" si="7"/>
        <v>0</v>
      </c>
      <c r="AE19" s="142">
        <f t="shared" si="7"/>
        <v>0</v>
      </c>
      <c r="AF19" s="141">
        <f t="shared" si="7"/>
        <v>0</v>
      </c>
      <c r="AG19" s="86">
        <f t="shared" si="7"/>
        <v>0</v>
      </c>
      <c r="AH19" s="199">
        <f t="shared" si="7"/>
        <v>0</v>
      </c>
      <c r="AI19" s="141">
        <f t="shared" si="7"/>
        <v>0</v>
      </c>
      <c r="AJ19" s="86">
        <f t="shared" si="7"/>
        <v>0</v>
      </c>
      <c r="AK19" s="86">
        <f t="shared" si="7"/>
        <v>0</v>
      </c>
    </row>
    <row r="20" spans="1:37" ht="27" customHeight="1">
      <c r="A20" s="39" t="s">
        <v>99</v>
      </c>
      <c r="B20" s="39" t="s">
        <v>111</v>
      </c>
      <c r="C20" s="78" t="s">
        <v>112</v>
      </c>
      <c r="D20" s="25">
        <f>SUM(G20,F20)</f>
        <v>176</v>
      </c>
      <c r="E20" s="229">
        <v>6</v>
      </c>
      <c r="F20" s="234">
        <f t="shared" si="4"/>
        <v>59</v>
      </c>
      <c r="G20" s="14">
        <f t="shared" si="5"/>
        <v>117</v>
      </c>
      <c r="H20" s="90">
        <v>48</v>
      </c>
      <c r="I20" s="91"/>
      <c r="J20" s="19">
        <v>117</v>
      </c>
      <c r="K20" s="245">
        <v>0</v>
      </c>
      <c r="L20" s="251">
        <v>6</v>
      </c>
      <c r="M20" s="134">
        <v>6</v>
      </c>
      <c r="N20" s="127">
        <v>48</v>
      </c>
      <c r="O20" s="236"/>
      <c r="P20" s="203">
        <v>24</v>
      </c>
      <c r="Q20" s="146">
        <v>69</v>
      </c>
      <c r="R20" s="236">
        <v>12</v>
      </c>
      <c r="S20" s="157">
        <v>35</v>
      </c>
      <c r="T20" s="140"/>
      <c r="U20" s="236"/>
      <c r="V20" s="214"/>
      <c r="W20" s="136"/>
      <c r="X20" s="236"/>
      <c r="Y20" s="144"/>
      <c r="Z20" s="143"/>
      <c r="AA20" s="122"/>
      <c r="AB20" s="203"/>
      <c r="AC20" s="136"/>
      <c r="AD20" s="236"/>
      <c r="AE20" s="144"/>
      <c r="AF20" s="190"/>
      <c r="AG20" s="237"/>
      <c r="AH20" s="221"/>
      <c r="AI20" s="136"/>
      <c r="AJ20" s="236"/>
      <c r="AK20" s="17"/>
    </row>
    <row r="21" spans="1:38" ht="28.5" customHeight="1">
      <c r="A21" s="39" t="s">
        <v>100</v>
      </c>
      <c r="B21" s="39" t="s">
        <v>21</v>
      </c>
      <c r="C21" s="78" t="s">
        <v>153</v>
      </c>
      <c r="D21" s="25">
        <f>SUM(G21,F21)</f>
        <v>293</v>
      </c>
      <c r="E21" s="229">
        <v>10</v>
      </c>
      <c r="F21" s="234">
        <f t="shared" si="4"/>
        <v>98</v>
      </c>
      <c r="G21" s="14">
        <f>SUM(N21,Q21,T21,W21,Z21,AC21,AF21,AI21)</f>
        <v>195</v>
      </c>
      <c r="H21" s="90">
        <v>50</v>
      </c>
      <c r="I21" s="91"/>
      <c r="J21" s="19">
        <v>195</v>
      </c>
      <c r="K21" s="245">
        <v>0</v>
      </c>
      <c r="L21" s="251">
        <v>12</v>
      </c>
      <c r="M21" s="134">
        <v>6</v>
      </c>
      <c r="N21" s="146">
        <v>80</v>
      </c>
      <c r="O21" s="236">
        <v>18</v>
      </c>
      <c r="P21" s="203">
        <v>40</v>
      </c>
      <c r="Q21" s="127">
        <v>69</v>
      </c>
      <c r="R21" s="236"/>
      <c r="S21" s="157">
        <v>35</v>
      </c>
      <c r="T21" s="145">
        <v>46</v>
      </c>
      <c r="U21" s="236"/>
      <c r="V21" s="243">
        <v>23</v>
      </c>
      <c r="W21" s="136"/>
      <c r="X21" s="236"/>
      <c r="Y21" s="144"/>
      <c r="Z21" s="143"/>
      <c r="AA21" s="122"/>
      <c r="AB21" s="203"/>
      <c r="AC21" s="136"/>
      <c r="AD21" s="236"/>
      <c r="AE21" s="144"/>
      <c r="AF21" s="190"/>
      <c r="AG21" s="237"/>
      <c r="AH21" s="221"/>
      <c r="AI21" s="136"/>
      <c r="AJ21" s="236"/>
      <c r="AK21" s="17"/>
      <c r="AL21" s="81" t="s">
        <v>202</v>
      </c>
    </row>
    <row r="22" spans="1:37" ht="29.25" customHeight="1">
      <c r="A22" s="39" t="s">
        <v>110</v>
      </c>
      <c r="B22" s="39" t="s">
        <v>23</v>
      </c>
      <c r="C22" s="78" t="s">
        <v>112</v>
      </c>
      <c r="D22" s="25">
        <f>SUM(G22,F22)</f>
        <v>239</v>
      </c>
      <c r="E22" s="229">
        <v>2</v>
      </c>
      <c r="F22" s="234">
        <f t="shared" si="4"/>
        <v>80</v>
      </c>
      <c r="G22" s="14">
        <f t="shared" si="5"/>
        <v>159</v>
      </c>
      <c r="H22" s="88">
        <v>93</v>
      </c>
      <c r="I22" s="89"/>
      <c r="J22" s="19">
        <v>159</v>
      </c>
      <c r="K22" s="245">
        <v>0</v>
      </c>
      <c r="L22" s="251">
        <v>6</v>
      </c>
      <c r="M22" s="134">
        <v>6</v>
      </c>
      <c r="N22" s="127">
        <v>64</v>
      </c>
      <c r="O22" s="236"/>
      <c r="P22" s="203">
        <v>32</v>
      </c>
      <c r="Q22" s="146">
        <v>95</v>
      </c>
      <c r="R22" s="236">
        <v>12</v>
      </c>
      <c r="S22" s="157">
        <v>48</v>
      </c>
      <c r="T22" s="136"/>
      <c r="U22" s="236"/>
      <c r="V22" s="214"/>
      <c r="W22" s="213"/>
      <c r="X22" s="122"/>
      <c r="Y22" s="174"/>
      <c r="Z22" s="143"/>
      <c r="AA22" s="122"/>
      <c r="AB22" s="203"/>
      <c r="AC22" s="136"/>
      <c r="AD22" s="236"/>
      <c r="AE22" s="144"/>
      <c r="AF22" s="191"/>
      <c r="AG22" s="237"/>
      <c r="AH22" s="222"/>
      <c r="AI22" s="140"/>
      <c r="AJ22" s="236"/>
      <c r="AK22" s="21"/>
    </row>
    <row r="23" spans="1:37" ht="31.5" customHeight="1">
      <c r="A23" s="39" t="s">
        <v>122</v>
      </c>
      <c r="B23" s="45" t="s">
        <v>24</v>
      </c>
      <c r="C23" s="93" t="s">
        <v>101</v>
      </c>
      <c r="D23" s="94">
        <f>SUM(G23,F23)</f>
        <v>215</v>
      </c>
      <c r="E23" s="229">
        <v>10</v>
      </c>
      <c r="F23" s="234">
        <f t="shared" si="4"/>
        <v>72</v>
      </c>
      <c r="G23" s="14">
        <f t="shared" si="5"/>
        <v>143</v>
      </c>
      <c r="H23" s="90">
        <v>40</v>
      </c>
      <c r="I23" s="91"/>
      <c r="J23" s="19">
        <v>143</v>
      </c>
      <c r="K23" s="245">
        <v>0</v>
      </c>
      <c r="L23" s="251">
        <v>12</v>
      </c>
      <c r="M23" s="134">
        <v>6</v>
      </c>
      <c r="N23" s="146">
        <v>48</v>
      </c>
      <c r="O23" s="236">
        <v>18</v>
      </c>
      <c r="P23" s="203">
        <v>24</v>
      </c>
      <c r="Q23" s="128">
        <v>95</v>
      </c>
      <c r="R23" s="236"/>
      <c r="S23" s="157">
        <v>48</v>
      </c>
      <c r="T23" s="140"/>
      <c r="U23" s="236"/>
      <c r="V23" s="214"/>
      <c r="W23" s="143"/>
      <c r="X23" s="122"/>
      <c r="Y23" s="157"/>
      <c r="Z23" s="143"/>
      <c r="AA23" s="122"/>
      <c r="AB23" s="203"/>
      <c r="AC23" s="136"/>
      <c r="AD23" s="236"/>
      <c r="AE23" s="144"/>
      <c r="AF23" s="190"/>
      <c r="AG23" s="237"/>
      <c r="AH23" s="221"/>
      <c r="AI23" s="136"/>
      <c r="AJ23" s="236"/>
      <c r="AK23" s="17"/>
    </row>
    <row r="24" spans="1:37" ht="18.75">
      <c r="A24" s="42" t="s">
        <v>95</v>
      </c>
      <c r="B24" s="95" t="s">
        <v>94</v>
      </c>
      <c r="C24" s="85" t="s">
        <v>232</v>
      </c>
      <c r="D24" s="86">
        <f aca="true" t="shared" si="8" ref="D24:M24">SUM(D25:D25)</f>
        <v>54</v>
      </c>
      <c r="E24" s="86">
        <f t="shared" si="8"/>
        <v>6</v>
      </c>
      <c r="F24" s="86">
        <f t="shared" si="8"/>
        <v>18</v>
      </c>
      <c r="G24" s="86">
        <f t="shared" si="5"/>
        <v>36</v>
      </c>
      <c r="H24" s="86">
        <f t="shared" si="8"/>
        <v>18</v>
      </c>
      <c r="I24" s="86">
        <v>0</v>
      </c>
      <c r="J24" s="86">
        <f t="shared" si="8"/>
        <v>36</v>
      </c>
      <c r="K24" s="86">
        <f t="shared" si="8"/>
        <v>0</v>
      </c>
      <c r="L24" s="86">
        <f t="shared" si="8"/>
        <v>0</v>
      </c>
      <c r="M24" s="142">
        <f t="shared" si="8"/>
        <v>0</v>
      </c>
      <c r="N24" s="126">
        <f>SUM(N25:N25,)</f>
        <v>16</v>
      </c>
      <c r="O24" s="87">
        <f aca="true" t="shared" si="9" ref="O24:AK24">SUM(O25:O25,)</f>
        <v>0</v>
      </c>
      <c r="P24" s="196">
        <f t="shared" si="9"/>
        <v>8</v>
      </c>
      <c r="Q24" s="126">
        <f t="shared" si="9"/>
        <v>20</v>
      </c>
      <c r="R24" s="87">
        <f t="shared" si="9"/>
        <v>0</v>
      </c>
      <c r="S24" s="132">
        <f t="shared" si="9"/>
        <v>10</v>
      </c>
      <c r="T24" s="126">
        <f t="shared" si="9"/>
        <v>0</v>
      </c>
      <c r="U24" s="87">
        <f t="shared" si="9"/>
        <v>0</v>
      </c>
      <c r="V24" s="196">
        <f t="shared" si="9"/>
        <v>0</v>
      </c>
      <c r="W24" s="126">
        <f t="shared" si="9"/>
        <v>0</v>
      </c>
      <c r="X24" s="87">
        <f t="shared" si="9"/>
        <v>0</v>
      </c>
      <c r="Y24" s="132">
        <f t="shared" si="9"/>
        <v>0</v>
      </c>
      <c r="Z24" s="126">
        <f t="shared" si="9"/>
        <v>0</v>
      </c>
      <c r="AA24" s="87">
        <f t="shared" si="9"/>
        <v>0</v>
      </c>
      <c r="AB24" s="196">
        <f t="shared" si="9"/>
        <v>0</v>
      </c>
      <c r="AC24" s="126">
        <f t="shared" si="9"/>
        <v>0</v>
      </c>
      <c r="AD24" s="87">
        <f t="shared" si="9"/>
        <v>0</v>
      </c>
      <c r="AE24" s="132">
        <f t="shared" si="9"/>
        <v>0</v>
      </c>
      <c r="AF24" s="126">
        <f t="shared" si="9"/>
        <v>0</v>
      </c>
      <c r="AG24" s="87">
        <f t="shared" si="9"/>
        <v>0</v>
      </c>
      <c r="AH24" s="196">
        <f t="shared" si="9"/>
        <v>0</v>
      </c>
      <c r="AI24" s="126">
        <f t="shared" si="9"/>
        <v>0</v>
      </c>
      <c r="AJ24" s="87">
        <f t="shared" si="9"/>
        <v>0</v>
      </c>
      <c r="AK24" s="87">
        <f t="shared" si="9"/>
        <v>0</v>
      </c>
    </row>
    <row r="25" spans="1:37" ht="28.5" customHeight="1">
      <c r="A25" s="39" t="s">
        <v>118</v>
      </c>
      <c r="B25" s="96" t="s">
        <v>108</v>
      </c>
      <c r="C25" s="78" t="s">
        <v>209</v>
      </c>
      <c r="D25" s="25">
        <f>SUM(G25,F25)</f>
        <v>54</v>
      </c>
      <c r="E25" s="229">
        <v>6</v>
      </c>
      <c r="F25" s="234">
        <f>(G25/2)</f>
        <v>18</v>
      </c>
      <c r="G25" s="14">
        <f t="shared" si="5"/>
        <v>36</v>
      </c>
      <c r="H25" s="92">
        <v>18</v>
      </c>
      <c r="I25" s="25"/>
      <c r="J25" s="19">
        <v>36</v>
      </c>
      <c r="K25" s="245">
        <v>0</v>
      </c>
      <c r="L25" s="19"/>
      <c r="M25" s="150"/>
      <c r="N25" s="127">
        <v>16</v>
      </c>
      <c r="O25" s="235"/>
      <c r="P25" s="241">
        <v>8</v>
      </c>
      <c r="Q25" s="128">
        <v>20</v>
      </c>
      <c r="R25" s="235"/>
      <c r="S25" s="242">
        <v>10</v>
      </c>
      <c r="T25" s="136"/>
      <c r="U25" s="236"/>
      <c r="V25" s="200"/>
      <c r="W25" s="143"/>
      <c r="X25" s="122"/>
      <c r="Y25" s="157"/>
      <c r="Z25" s="143"/>
      <c r="AA25" s="122"/>
      <c r="AB25" s="203"/>
      <c r="AC25" s="136"/>
      <c r="AD25" s="236"/>
      <c r="AE25" s="144"/>
      <c r="AF25" s="136"/>
      <c r="AG25" s="236"/>
      <c r="AH25" s="200"/>
      <c r="AI25" s="136"/>
      <c r="AJ25" s="236"/>
      <c r="AK25" s="17"/>
    </row>
    <row r="26" spans="1:37" ht="21.75" customHeight="1">
      <c r="A26" s="39"/>
      <c r="B26" s="257" t="s">
        <v>142</v>
      </c>
      <c r="C26" s="97"/>
      <c r="D26" s="25"/>
      <c r="E26" s="229"/>
      <c r="F26" s="13"/>
      <c r="G26" s="14"/>
      <c r="H26" s="92"/>
      <c r="I26" s="25"/>
      <c r="J26" s="19"/>
      <c r="K26" s="19"/>
      <c r="L26" s="307">
        <f>SUM(L8:M8)</f>
        <v>72</v>
      </c>
      <c r="M26" s="308"/>
      <c r="N26" s="127"/>
      <c r="O26" s="16"/>
      <c r="P26" s="198"/>
      <c r="Q26" s="127"/>
      <c r="R26" s="16"/>
      <c r="S26" s="137"/>
      <c r="T26" s="136"/>
      <c r="U26" s="17"/>
      <c r="V26" s="200"/>
      <c r="W26" s="143"/>
      <c r="X26" s="18"/>
      <c r="Y26" s="157"/>
      <c r="Z26" s="143"/>
      <c r="AA26" s="18"/>
      <c r="AB26" s="203"/>
      <c r="AC26" s="136"/>
      <c r="AD26" s="17"/>
      <c r="AE26" s="144"/>
      <c r="AF26" s="136"/>
      <c r="AG26" s="17"/>
      <c r="AH26" s="200"/>
      <c r="AI26" s="136"/>
      <c r="AJ26" s="17"/>
      <c r="AK26" s="17"/>
    </row>
    <row r="27" spans="1:37" ht="18.75">
      <c r="A27" s="98" t="s">
        <v>125</v>
      </c>
      <c r="B27" s="98" t="s">
        <v>126</v>
      </c>
      <c r="C27" s="77" t="s">
        <v>235</v>
      </c>
      <c r="D27" s="12">
        <f aca="true" t="shared" si="10" ref="D27:M27">SUM(D28,D29,D30,D31,D32,)</f>
        <v>432</v>
      </c>
      <c r="E27" s="12">
        <f t="shared" si="10"/>
        <v>270</v>
      </c>
      <c r="F27" s="12">
        <f t="shared" si="10"/>
        <v>2</v>
      </c>
      <c r="G27" s="12">
        <f t="shared" si="10"/>
        <v>430</v>
      </c>
      <c r="H27" s="12">
        <f t="shared" si="10"/>
        <v>268</v>
      </c>
      <c r="I27" s="12">
        <f t="shared" si="10"/>
        <v>0</v>
      </c>
      <c r="J27" s="12">
        <f t="shared" si="10"/>
        <v>432</v>
      </c>
      <c r="K27" s="12">
        <f t="shared" si="10"/>
        <v>0</v>
      </c>
      <c r="L27" s="12">
        <f t="shared" si="10"/>
        <v>0</v>
      </c>
      <c r="M27" s="131">
        <f t="shared" si="10"/>
        <v>0</v>
      </c>
      <c r="N27" s="125">
        <f aca="true" t="shared" si="11" ref="N27:S27">SUM(N28,N29,N30,N31,N32)</f>
        <v>0</v>
      </c>
      <c r="O27" s="12">
        <f t="shared" si="11"/>
        <v>0</v>
      </c>
      <c r="P27" s="195">
        <f t="shared" si="11"/>
        <v>0</v>
      </c>
      <c r="Q27" s="125">
        <f t="shared" si="11"/>
        <v>0</v>
      </c>
      <c r="R27" s="12">
        <f t="shared" si="11"/>
        <v>0</v>
      </c>
      <c r="S27" s="131">
        <f t="shared" si="11"/>
        <v>0</v>
      </c>
      <c r="T27" s="125">
        <f>SUM(T28,T29,T30,T31,T32,)</f>
        <v>156</v>
      </c>
      <c r="U27" s="12">
        <f>SUM(U28,U29,U30,U31,U32,)</f>
        <v>0</v>
      </c>
      <c r="V27" s="195">
        <f aca="true" t="shared" si="12" ref="V27:AK27">SUM(V28,V29,V30,V31,V32)</f>
        <v>0</v>
      </c>
      <c r="W27" s="125">
        <f t="shared" si="12"/>
        <v>108</v>
      </c>
      <c r="X27" s="12">
        <f t="shared" si="12"/>
        <v>0</v>
      </c>
      <c r="Y27" s="131">
        <f t="shared" si="12"/>
        <v>0</v>
      </c>
      <c r="Z27" s="125">
        <f t="shared" si="12"/>
        <v>60</v>
      </c>
      <c r="AA27" s="12">
        <f t="shared" si="12"/>
        <v>0</v>
      </c>
      <c r="AB27" s="195">
        <f t="shared" si="12"/>
        <v>0</v>
      </c>
      <c r="AC27" s="125">
        <f t="shared" si="12"/>
        <v>72</v>
      </c>
      <c r="AD27" s="12">
        <f t="shared" si="12"/>
        <v>0</v>
      </c>
      <c r="AE27" s="131">
        <f t="shared" si="12"/>
        <v>0</v>
      </c>
      <c r="AF27" s="125">
        <f t="shared" si="12"/>
        <v>34</v>
      </c>
      <c r="AG27" s="12">
        <f t="shared" si="12"/>
        <v>0</v>
      </c>
      <c r="AH27" s="195">
        <f t="shared" si="12"/>
        <v>2</v>
      </c>
      <c r="AI27" s="125">
        <f t="shared" si="12"/>
        <v>0</v>
      </c>
      <c r="AJ27" s="12">
        <f t="shared" si="12"/>
        <v>0</v>
      </c>
      <c r="AK27" s="12">
        <f t="shared" si="12"/>
        <v>0</v>
      </c>
    </row>
    <row r="28" spans="1:38" ht="24.75" customHeight="1">
      <c r="A28" s="39" t="s">
        <v>135</v>
      </c>
      <c r="B28" s="39" t="s">
        <v>127</v>
      </c>
      <c r="C28" s="78" t="s">
        <v>8</v>
      </c>
      <c r="D28" s="120">
        <f>SUM(N28:AK28)</f>
        <v>72</v>
      </c>
      <c r="E28" s="229">
        <v>0</v>
      </c>
      <c r="F28" s="234">
        <f>P28+S28+V28+Y28+AB28+AE28+AH28+AK28</f>
        <v>0</v>
      </c>
      <c r="G28" s="14">
        <f>SUM(N28,Q28,T28,W28,Z28,AC28,AF28,AI28)</f>
        <v>72</v>
      </c>
      <c r="H28" s="232">
        <v>0</v>
      </c>
      <c r="I28" s="99"/>
      <c r="J28" s="19">
        <v>72</v>
      </c>
      <c r="K28" s="245">
        <v>0</v>
      </c>
      <c r="L28" s="251">
        <v>0</v>
      </c>
      <c r="M28" s="134">
        <v>0</v>
      </c>
      <c r="N28" s="127"/>
      <c r="O28" s="235"/>
      <c r="P28" s="198"/>
      <c r="Q28" s="127"/>
      <c r="R28" s="235"/>
      <c r="S28" s="137"/>
      <c r="T28" s="128">
        <v>72</v>
      </c>
      <c r="U28" s="235"/>
      <c r="V28" s="198"/>
      <c r="W28" s="127"/>
      <c r="X28" s="235"/>
      <c r="Y28" s="137"/>
      <c r="Z28" s="127"/>
      <c r="AA28" s="235"/>
      <c r="AB28" s="198"/>
      <c r="AC28" s="127"/>
      <c r="AD28" s="235"/>
      <c r="AE28" s="137"/>
      <c r="AF28" s="127"/>
      <c r="AG28" s="235"/>
      <c r="AH28" s="198"/>
      <c r="AI28" s="127"/>
      <c r="AJ28" s="235"/>
      <c r="AK28" s="16"/>
      <c r="AL28" s="81" t="s">
        <v>211</v>
      </c>
    </row>
    <row r="29" spans="1:38" ht="22.5" customHeight="1">
      <c r="A29" s="39" t="s">
        <v>260</v>
      </c>
      <c r="B29" s="39" t="s">
        <v>128</v>
      </c>
      <c r="C29" s="78" t="s">
        <v>204</v>
      </c>
      <c r="D29" s="120">
        <f>SUM(N29:AK29)</f>
        <v>108</v>
      </c>
      <c r="E29" s="229">
        <v>108</v>
      </c>
      <c r="F29" s="234">
        <f>P29+S29+V29+Y29+AB29+AE29+AH29+AK29</f>
        <v>0</v>
      </c>
      <c r="G29" s="14">
        <f>SUM(N29,Q29,T29,W29,Z29,AC29,AF29,AI29)</f>
        <v>108</v>
      </c>
      <c r="H29" s="232">
        <v>108</v>
      </c>
      <c r="I29" s="99"/>
      <c r="J29" s="19">
        <v>108</v>
      </c>
      <c r="K29" s="245">
        <v>0</v>
      </c>
      <c r="L29" s="251">
        <v>0</v>
      </c>
      <c r="M29" s="134">
        <v>0</v>
      </c>
      <c r="N29" s="127"/>
      <c r="O29" s="235"/>
      <c r="P29" s="198"/>
      <c r="Q29" s="127"/>
      <c r="R29" s="235"/>
      <c r="S29" s="137"/>
      <c r="T29" s="127"/>
      <c r="U29" s="235"/>
      <c r="V29" s="198"/>
      <c r="W29" s="127">
        <v>36</v>
      </c>
      <c r="X29" s="235"/>
      <c r="Y29" s="137"/>
      <c r="Z29" s="127">
        <v>36</v>
      </c>
      <c r="AA29" s="235"/>
      <c r="AB29" s="198"/>
      <c r="AC29" s="128">
        <v>36</v>
      </c>
      <c r="AD29" s="235"/>
      <c r="AE29" s="137"/>
      <c r="AF29" s="127"/>
      <c r="AG29" s="235"/>
      <c r="AH29" s="198"/>
      <c r="AI29" s="127"/>
      <c r="AJ29" s="235"/>
      <c r="AK29" s="16"/>
      <c r="AL29" s="81" t="s">
        <v>202</v>
      </c>
    </row>
    <row r="30" spans="1:38" ht="23.25" customHeight="1">
      <c r="A30" s="39" t="s">
        <v>136</v>
      </c>
      <c r="B30" s="39" t="s">
        <v>77</v>
      </c>
      <c r="C30" s="78" t="s">
        <v>209</v>
      </c>
      <c r="D30" s="120">
        <f>SUM(N30:AK30)</f>
        <v>72</v>
      </c>
      <c r="E30" s="229">
        <v>18</v>
      </c>
      <c r="F30" s="234">
        <f>P30+S30+V30+Y30+AB30+AE30+AH30+AK30</f>
        <v>0</v>
      </c>
      <c r="G30" s="14">
        <f t="shared" si="5"/>
        <v>72</v>
      </c>
      <c r="H30" s="232">
        <v>18</v>
      </c>
      <c r="I30" s="99"/>
      <c r="J30" s="19">
        <v>72</v>
      </c>
      <c r="K30" s="245">
        <v>0</v>
      </c>
      <c r="L30" s="251">
        <v>0</v>
      </c>
      <c r="M30" s="134">
        <v>0</v>
      </c>
      <c r="N30" s="127"/>
      <c r="O30" s="235"/>
      <c r="P30" s="198"/>
      <c r="Q30" s="127"/>
      <c r="R30" s="235"/>
      <c r="S30" s="137"/>
      <c r="T30" s="127">
        <v>36</v>
      </c>
      <c r="U30" s="235"/>
      <c r="V30" s="198"/>
      <c r="W30" s="128">
        <v>36</v>
      </c>
      <c r="X30" s="235"/>
      <c r="Y30" s="137"/>
      <c r="Z30" s="127"/>
      <c r="AA30" s="235"/>
      <c r="AB30" s="198"/>
      <c r="AC30" s="127"/>
      <c r="AD30" s="235"/>
      <c r="AE30" s="137"/>
      <c r="AF30" s="127"/>
      <c r="AG30" s="235"/>
      <c r="AH30" s="198"/>
      <c r="AI30" s="127"/>
      <c r="AJ30" s="235"/>
      <c r="AK30" s="16"/>
      <c r="AL30" s="82" t="s">
        <v>201</v>
      </c>
    </row>
    <row r="31" spans="1:38" ht="24" customHeight="1">
      <c r="A31" s="39" t="s">
        <v>137</v>
      </c>
      <c r="B31" s="39" t="s">
        <v>25</v>
      </c>
      <c r="C31" s="78" t="s">
        <v>205</v>
      </c>
      <c r="D31" s="120">
        <f>SUM(N31:AK31)</f>
        <v>144</v>
      </c>
      <c r="E31" s="229">
        <v>144</v>
      </c>
      <c r="F31" s="234">
        <f>P31+S31+V31+Y31+AB31+AE31+AH31+AK31</f>
        <v>0</v>
      </c>
      <c r="G31" s="14">
        <f t="shared" si="5"/>
        <v>144</v>
      </c>
      <c r="H31" s="122">
        <v>142</v>
      </c>
      <c r="I31" s="18"/>
      <c r="J31" s="15">
        <v>144</v>
      </c>
      <c r="K31" s="244">
        <v>0</v>
      </c>
      <c r="L31" s="251">
        <v>0</v>
      </c>
      <c r="M31" s="134">
        <v>0</v>
      </c>
      <c r="N31" s="136"/>
      <c r="O31" s="236"/>
      <c r="P31" s="200"/>
      <c r="Q31" s="127"/>
      <c r="R31" s="235"/>
      <c r="S31" s="137"/>
      <c r="T31" s="127">
        <v>48</v>
      </c>
      <c r="U31" s="235"/>
      <c r="V31" s="198"/>
      <c r="W31" s="127">
        <v>36</v>
      </c>
      <c r="X31" s="235"/>
      <c r="Y31" s="137"/>
      <c r="Z31" s="127">
        <v>24</v>
      </c>
      <c r="AA31" s="235"/>
      <c r="AB31" s="198"/>
      <c r="AC31" s="127">
        <v>36</v>
      </c>
      <c r="AD31" s="235"/>
      <c r="AE31" s="137"/>
      <c r="AF31" s="127"/>
      <c r="AG31" s="235"/>
      <c r="AH31" s="198"/>
      <c r="AI31" s="127"/>
      <c r="AJ31" s="235"/>
      <c r="AK31" s="16"/>
      <c r="AL31" s="82" t="s">
        <v>203</v>
      </c>
    </row>
    <row r="32" spans="1:37" ht="21" customHeight="1">
      <c r="A32" s="39" t="s">
        <v>138</v>
      </c>
      <c r="B32" s="39" t="s">
        <v>119</v>
      </c>
      <c r="C32" s="78" t="s">
        <v>8</v>
      </c>
      <c r="D32" s="120">
        <f>SUM(N32:AK32)</f>
        <v>36</v>
      </c>
      <c r="E32" s="229">
        <v>0</v>
      </c>
      <c r="F32" s="240">
        <f>P32+S32+V32+Y32+AB32+AE32+AH32+AK32</f>
        <v>2</v>
      </c>
      <c r="G32" s="14">
        <f t="shared" si="5"/>
        <v>34</v>
      </c>
      <c r="H32" s="121">
        <v>0</v>
      </c>
      <c r="I32" s="13"/>
      <c r="J32" s="15">
        <v>36</v>
      </c>
      <c r="K32" s="244">
        <v>0</v>
      </c>
      <c r="L32" s="251">
        <v>0</v>
      </c>
      <c r="M32" s="134">
        <v>0</v>
      </c>
      <c r="N32" s="136"/>
      <c r="O32" s="236"/>
      <c r="P32" s="200"/>
      <c r="Q32" s="127"/>
      <c r="R32" s="235"/>
      <c r="S32" s="137"/>
      <c r="T32" s="127"/>
      <c r="U32" s="235"/>
      <c r="V32" s="198"/>
      <c r="W32" s="127"/>
      <c r="X32" s="235"/>
      <c r="Y32" s="137"/>
      <c r="Z32" s="127"/>
      <c r="AA32" s="235"/>
      <c r="AB32" s="198"/>
      <c r="AC32" s="127"/>
      <c r="AD32" s="235"/>
      <c r="AE32" s="137"/>
      <c r="AF32" s="128">
        <v>34</v>
      </c>
      <c r="AG32" s="235"/>
      <c r="AH32" s="198">
        <v>2</v>
      </c>
      <c r="AI32" s="127"/>
      <c r="AJ32" s="235"/>
      <c r="AK32" s="16"/>
    </row>
    <row r="33" spans="1:37" ht="20.25" customHeight="1">
      <c r="A33" s="39"/>
      <c r="B33" s="226" t="s">
        <v>142</v>
      </c>
      <c r="C33" s="97"/>
      <c r="D33" s="25"/>
      <c r="E33" s="25"/>
      <c r="F33" s="13"/>
      <c r="G33" s="14"/>
      <c r="H33" s="13"/>
      <c r="I33" s="13"/>
      <c r="J33" s="15"/>
      <c r="K33" s="15"/>
      <c r="L33" s="293">
        <f>SUM(L27:M27)</f>
        <v>0</v>
      </c>
      <c r="M33" s="294"/>
      <c r="N33" s="136"/>
      <c r="O33" s="17"/>
      <c r="P33" s="200"/>
      <c r="Q33" s="127"/>
      <c r="R33" s="16"/>
      <c r="S33" s="137"/>
      <c r="T33" s="127"/>
      <c r="U33" s="16"/>
      <c r="V33" s="198"/>
      <c r="W33" s="127"/>
      <c r="X33" s="16"/>
      <c r="Y33" s="137"/>
      <c r="Z33" s="127"/>
      <c r="AA33" s="16"/>
      <c r="AB33" s="198"/>
      <c r="AC33" s="127"/>
      <c r="AD33" s="16"/>
      <c r="AE33" s="137"/>
      <c r="AF33" s="127"/>
      <c r="AG33" s="16"/>
      <c r="AH33" s="198"/>
      <c r="AI33" s="127"/>
      <c r="AJ33" s="16"/>
      <c r="AK33" s="16"/>
    </row>
    <row r="34" spans="1:37" ht="27.75" customHeight="1">
      <c r="A34" s="98" t="s">
        <v>30</v>
      </c>
      <c r="B34" s="98" t="s">
        <v>129</v>
      </c>
      <c r="C34" s="77" t="s">
        <v>231</v>
      </c>
      <c r="D34" s="24">
        <f>SUM(D35:D45)</f>
        <v>902</v>
      </c>
      <c r="E34" s="24">
        <f>SUM(E35,E36,E37,E38,E39,E40,E42:E45)</f>
        <v>451</v>
      </c>
      <c r="F34" s="24">
        <f>SUM(F35,F36,F37,F38,F39,F40,F42:F45)</f>
        <v>4</v>
      </c>
      <c r="G34" s="24">
        <f t="shared" si="5"/>
        <v>842</v>
      </c>
      <c r="H34" s="24">
        <f>SUM(H35,H36,H37,H38,H39,H40,H42:H45)</f>
        <v>393</v>
      </c>
      <c r="I34" s="24">
        <f>SUM(I35,I36,I37,I38,I39,I40,I42:I45)</f>
        <v>36</v>
      </c>
      <c r="J34" s="24">
        <f>SUM(J35,J36,J37,J38,J39,J40,J42:J45,J41)</f>
        <v>540</v>
      </c>
      <c r="K34" s="24">
        <f aca="true" t="shared" si="13" ref="K34:AK34">SUM(K35,K36,K37,K38,K39,K40,K42:K45,K41)</f>
        <v>362</v>
      </c>
      <c r="L34" s="24">
        <f>SUM(L35,L36,L37,L38,L39,L40,L42:L45,L41)</f>
        <v>26</v>
      </c>
      <c r="M34" s="148">
        <f>SUM(M35,M36,M37,M38,M39,M40,M42:M45,M41)</f>
        <v>30</v>
      </c>
      <c r="N34" s="147">
        <f t="shared" si="13"/>
        <v>0</v>
      </c>
      <c r="O34" s="24">
        <f t="shared" si="13"/>
        <v>0</v>
      </c>
      <c r="P34" s="201">
        <f t="shared" si="13"/>
        <v>0</v>
      </c>
      <c r="Q34" s="147">
        <f t="shared" si="13"/>
        <v>0</v>
      </c>
      <c r="R34" s="24">
        <f t="shared" si="13"/>
        <v>0</v>
      </c>
      <c r="S34" s="148">
        <f t="shared" si="13"/>
        <v>0</v>
      </c>
      <c r="T34" s="147">
        <f t="shared" si="13"/>
        <v>262</v>
      </c>
      <c r="U34" s="24">
        <f t="shared" si="13"/>
        <v>22</v>
      </c>
      <c r="V34" s="201">
        <f t="shared" si="13"/>
        <v>2</v>
      </c>
      <c r="W34" s="147">
        <f>SUM(W35,W36,W37,W38,W39,W40,W42:W45,W41)</f>
        <v>148</v>
      </c>
      <c r="X34" s="24">
        <f t="shared" si="13"/>
        <v>0</v>
      </c>
      <c r="Y34" s="148">
        <f t="shared" si="13"/>
        <v>0</v>
      </c>
      <c r="Z34" s="147">
        <f t="shared" si="13"/>
        <v>252</v>
      </c>
      <c r="AA34" s="24">
        <f t="shared" si="13"/>
        <v>34</v>
      </c>
      <c r="AB34" s="201">
        <f t="shared" si="13"/>
        <v>2</v>
      </c>
      <c r="AC34" s="147">
        <f t="shared" si="13"/>
        <v>144</v>
      </c>
      <c r="AD34" s="24">
        <f t="shared" si="13"/>
        <v>0</v>
      </c>
      <c r="AE34" s="148">
        <f t="shared" si="13"/>
        <v>0</v>
      </c>
      <c r="AF34" s="147">
        <f t="shared" si="13"/>
        <v>36</v>
      </c>
      <c r="AG34" s="24">
        <f t="shared" si="13"/>
        <v>0</v>
      </c>
      <c r="AH34" s="201">
        <f t="shared" si="13"/>
        <v>0</v>
      </c>
      <c r="AI34" s="147">
        <f t="shared" si="13"/>
        <v>0</v>
      </c>
      <c r="AJ34" s="24">
        <f t="shared" si="13"/>
        <v>0</v>
      </c>
      <c r="AK34" s="24">
        <f t="shared" si="13"/>
        <v>0</v>
      </c>
    </row>
    <row r="35" spans="1:38" ht="25.5" customHeight="1">
      <c r="A35" s="39" t="s">
        <v>43</v>
      </c>
      <c r="B35" s="39" t="s">
        <v>130</v>
      </c>
      <c r="C35" s="123" t="s">
        <v>214</v>
      </c>
      <c r="D35" s="120">
        <f>SUM(N35:AK35)</f>
        <v>144</v>
      </c>
      <c r="E35" s="229">
        <v>66</v>
      </c>
      <c r="F35" s="60">
        <f>P35+S35+V35+Y35+AB35+AE35+AH35+AK35</f>
        <v>2</v>
      </c>
      <c r="G35" s="36">
        <f>SUM(N35,Q35,T35,W35,Z35,AC35,AF35,AI35)</f>
        <v>132</v>
      </c>
      <c r="H35" s="92">
        <v>66</v>
      </c>
      <c r="I35" s="25"/>
      <c r="J35" s="100">
        <v>72</v>
      </c>
      <c r="K35" s="246">
        <f>D35-J35</f>
        <v>72</v>
      </c>
      <c r="L35" s="261">
        <v>4</v>
      </c>
      <c r="M35" s="152">
        <v>6</v>
      </c>
      <c r="N35" s="151"/>
      <c r="O35" s="92"/>
      <c r="P35" s="202"/>
      <c r="Q35" s="153"/>
      <c r="R35" s="120"/>
      <c r="S35" s="155"/>
      <c r="T35" s="184">
        <v>76</v>
      </c>
      <c r="U35" s="120">
        <v>10</v>
      </c>
      <c r="V35" s="215">
        <v>2</v>
      </c>
      <c r="W35" s="153">
        <v>34</v>
      </c>
      <c r="X35" s="120"/>
      <c r="Y35" s="155"/>
      <c r="Z35" s="183">
        <v>22</v>
      </c>
      <c r="AA35" s="120"/>
      <c r="AB35" s="215"/>
      <c r="AC35" s="153"/>
      <c r="AD35" s="120"/>
      <c r="AE35" s="155"/>
      <c r="AF35" s="151"/>
      <c r="AG35" s="92"/>
      <c r="AH35" s="202"/>
      <c r="AI35" s="151"/>
      <c r="AJ35" s="92"/>
      <c r="AK35" s="25"/>
      <c r="AL35" s="110" t="s">
        <v>206</v>
      </c>
    </row>
    <row r="36" spans="1:38" ht="24" customHeight="1">
      <c r="A36" s="39" t="s">
        <v>44</v>
      </c>
      <c r="B36" s="39" t="s">
        <v>131</v>
      </c>
      <c r="C36" s="225" t="s">
        <v>213</v>
      </c>
      <c r="D36" s="120">
        <f>SUM(N36:AK36)</f>
        <v>116</v>
      </c>
      <c r="E36" s="229">
        <v>60</v>
      </c>
      <c r="F36" s="59">
        <f aca="true" t="shared" si="14" ref="F36:F45">P36+S36+V36+Y36+AB36+AE36+AH36+AK36</f>
        <v>0</v>
      </c>
      <c r="G36" s="36">
        <f>SUM(N36,Q36,T36,W36,Z36,AC36,AF36,AI36)</f>
        <v>104</v>
      </c>
      <c r="H36" s="92">
        <v>60</v>
      </c>
      <c r="I36" s="25"/>
      <c r="J36" s="100">
        <v>72</v>
      </c>
      <c r="K36" s="246">
        <f aca="true" t="shared" si="15" ref="K36:K45">D36-J36</f>
        <v>44</v>
      </c>
      <c r="L36" s="261">
        <v>6</v>
      </c>
      <c r="M36" s="152">
        <v>6</v>
      </c>
      <c r="N36" s="151"/>
      <c r="O36" s="92"/>
      <c r="P36" s="202"/>
      <c r="Q36" s="151"/>
      <c r="R36" s="92"/>
      <c r="S36" s="156"/>
      <c r="T36" s="153">
        <v>32</v>
      </c>
      <c r="U36" s="92"/>
      <c r="V36" s="202"/>
      <c r="W36" s="153">
        <v>24</v>
      </c>
      <c r="X36" s="120"/>
      <c r="Y36" s="155"/>
      <c r="Z36" s="184">
        <v>48</v>
      </c>
      <c r="AA36" s="120">
        <v>12</v>
      </c>
      <c r="AB36" s="215"/>
      <c r="AC36" s="153"/>
      <c r="AD36" s="120"/>
      <c r="AE36" s="155"/>
      <c r="AF36" s="151"/>
      <c r="AG36" s="92"/>
      <c r="AH36" s="202"/>
      <c r="AI36" s="151"/>
      <c r="AJ36" s="92"/>
      <c r="AK36" s="25"/>
      <c r="AL36" s="113" t="s">
        <v>208</v>
      </c>
    </row>
    <row r="37" spans="1:37" ht="44.25" customHeight="1">
      <c r="A37" s="39" t="s">
        <v>45</v>
      </c>
      <c r="B37" s="39" t="s">
        <v>132</v>
      </c>
      <c r="C37" s="78" t="s">
        <v>8</v>
      </c>
      <c r="D37" s="120">
        <f aca="true" t="shared" si="16" ref="D37:D45">SUM(N37:AK37)</f>
        <v>36</v>
      </c>
      <c r="E37" s="229">
        <v>16</v>
      </c>
      <c r="F37" s="59">
        <f t="shared" si="14"/>
        <v>0</v>
      </c>
      <c r="G37" s="36">
        <f t="shared" si="5"/>
        <v>36</v>
      </c>
      <c r="H37" s="92">
        <v>18</v>
      </c>
      <c r="I37" s="25"/>
      <c r="J37" s="100">
        <v>36</v>
      </c>
      <c r="K37" s="246">
        <f t="shared" si="15"/>
        <v>0</v>
      </c>
      <c r="L37" s="261">
        <v>0</v>
      </c>
      <c r="M37" s="152">
        <v>0</v>
      </c>
      <c r="N37" s="151"/>
      <c r="O37" s="92"/>
      <c r="P37" s="202"/>
      <c r="Q37" s="151"/>
      <c r="R37" s="92"/>
      <c r="S37" s="156"/>
      <c r="T37" s="151"/>
      <c r="U37" s="92"/>
      <c r="V37" s="202"/>
      <c r="W37" s="151"/>
      <c r="X37" s="92"/>
      <c r="Y37" s="156"/>
      <c r="Z37" s="151"/>
      <c r="AA37" s="92"/>
      <c r="AB37" s="202"/>
      <c r="AC37" s="151"/>
      <c r="AD37" s="92"/>
      <c r="AE37" s="156"/>
      <c r="AF37" s="192">
        <v>36</v>
      </c>
      <c r="AG37" s="120"/>
      <c r="AH37" s="215"/>
      <c r="AI37" s="151"/>
      <c r="AJ37" s="120"/>
      <c r="AK37" s="36"/>
    </row>
    <row r="38" spans="1:37" ht="42.75" customHeight="1">
      <c r="A38" s="39" t="s">
        <v>46</v>
      </c>
      <c r="B38" s="39" t="s">
        <v>154</v>
      </c>
      <c r="C38" s="78" t="s">
        <v>8</v>
      </c>
      <c r="D38" s="120">
        <f t="shared" si="16"/>
        <v>72</v>
      </c>
      <c r="E38" s="229">
        <v>44</v>
      </c>
      <c r="F38" s="59">
        <f t="shared" si="14"/>
        <v>0</v>
      </c>
      <c r="G38" s="36">
        <f t="shared" si="5"/>
        <v>72</v>
      </c>
      <c r="H38" s="92">
        <v>36</v>
      </c>
      <c r="I38" s="25"/>
      <c r="J38" s="100">
        <v>36</v>
      </c>
      <c r="K38" s="246">
        <f t="shared" si="15"/>
        <v>36</v>
      </c>
      <c r="L38" s="261">
        <v>0</v>
      </c>
      <c r="M38" s="152">
        <v>0</v>
      </c>
      <c r="N38" s="151"/>
      <c r="O38" s="92"/>
      <c r="P38" s="202"/>
      <c r="Q38" s="151"/>
      <c r="R38" s="92"/>
      <c r="S38" s="156"/>
      <c r="T38" s="151"/>
      <c r="U38" s="92"/>
      <c r="V38" s="202"/>
      <c r="W38" s="151"/>
      <c r="X38" s="92"/>
      <c r="Y38" s="156"/>
      <c r="Z38" s="151"/>
      <c r="AA38" s="92"/>
      <c r="AB38" s="202"/>
      <c r="AC38" s="192">
        <v>72</v>
      </c>
      <c r="AD38" s="92"/>
      <c r="AE38" s="156"/>
      <c r="AF38" s="151"/>
      <c r="AG38" s="92"/>
      <c r="AH38" s="202"/>
      <c r="AI38" s="151"/>
      <c r="AJ38" s="92"/>
      <c r="AK38" s="25"/>
    </row>
    <row r="39" spans="1:37" ht="24.75" customHeight="1">
      <c r="A39" s="39" t="s">
        <v>47</v>
      </c>
      <c r="B39" s="39" t="s">
        <v>76</v>
      </c>
      <c r="C39" s="102" t="s">
        <v>198</v>
      </c>
      <c r="D39" s="120">
        <f t="shared" si="16"/>
        <v>102</v>
      </c>
      <c r="E39" s="229">
        <v>51</v>
      </c>
      <c r="F39" s="60">
        <f t="shared" si="14"/>
        <v>2</v>
      </c>
      <c r="G39" s="36">
        <f t="shared" si="5"/>
        <v>90</v>
      </c>
      <c r="H39" s="92">
        <v>51</v>
      </c>
      <c r="I39" s="25"/>
      <c r="J39" s="100">
        <v>72</v>
      </c>
      <c r="K39" s="246">
        <f t="shared" si="15"/>
        <v>30</v>
      </c>
      <c r="L39" s="261">
        <v>4</v>
      </c>
      <c r="M39" s="152">
        <v>6</v>
      </c>
      <c r="N39" s="151"/>
      <c r="O39" s="92"/>
      <c r="P39" s="202"/>
      <c r="Q39" s="151"/>
      <c r="R39" s="92"/>
      <c r="S39" s="156"/>
      <c r="T39" s="151"/>
      <c r="U39" s="92"/>
      <c r="V39" s="202"/>
      <c r="W39" s="153">
        <v>18</v>
      </c>
      <c r="X39" s="120"/>
      <c r="Y39" s="155"/>
      <c r="Z39" s="184">
        <v>72</v>
      </c>
      <c r="AA39" s="120">
        <v>10</v>
      </c>
      <c r="AB39" s="215">
        <v>2</v>
      </c>
      <c r="AC39" s="151"/>
      <c r="AD39" s="92"/>
      <c r="AE39" s="156"/>
      <c r="AF39" s="151"/>
      <c r="AG39" s="92"/>
      <c r="AH39" s="202"/>
      <c r="AI39" s="151"/>
      <c r="AJ39" s="92"/>
      <c r="AK39" s="25"/>
    </row>
    <row r="40" spans="1:37" ht="41.25" customHeight="1">
      <c r="A40" s="39" t="s">
        <v>48</v>
      </c>
      <c r="B40" s="39" t="s">
        <v>155</v>
      </c>
      <c r="C40" s="102" t="s">
        <v>8</v>
      </c>
      <c r="D40" s="120">
        <f t="shared" si="16"/>
        <v>72</v>
      </c>
      <c r="E40" s="229">
        <v>58</v>
      </c>
      <c r="F40" s="59">
        <f t="shared" si="14"/>
        <v>0</v>
      </c>
      <c r="G40" s="36">
        <f t="shared" si="5"/>
        <v>72</v>
      </c>
      <c r="H40" s="92">
        <v>22</v>
      </c>
      <c r="I40" s="119">
        <v>36</v>
      </c>
      <c r="J40" s="100">
        <v>72</v>
      </c>
      <c r="K40" s="246">
        <f t="shared" si="15"/>
        <v>0</v>
      </c>
      <c r="L40" s="261">
        <v>0</v>
      </c>
      <c r="M40" s="152">
        <v>0</v>
      </c>
      <c r="N40" s="151"/>
      <c r="O40" s="92"/>
      <c r="P40" s="202"/>
      <c r="Q40" s="151"/>
      <c r="R40" s="92"/>
      <c r="S40" s="156"/>
      <c r="T40" s="154"/>
      <c r="U40" s="92"/>
      <c r="V40" s="202"/>
      <c r="W40" s="185"/>
      <c r="X40" s="238"/>
      <c r="Y40" s="187"/>
      <c r="Z40" s="185"/>
      <c r="AA40" s="238"/>
      <c r="AB40" s="220"/>
      <c r="AC40" s="192">
        <v>72</v>
      </c>
      <c r="AD40" s="92"/>
      <c r="AE40" s="156"/>
      <c r="AF40" s="151"/>
      <c r="AG40" s="92"/>
      <c r="AH40" s="202"/>
      <c r="AI40" s="151"/>
      <c r="AJ40" s="92"/>
      <c r="AK40" s="25"/>
    </row>
    <row r="41" spans="1:38" ht="60" customHeight="1">
      <c r="A41" s="39" t="s">
        <v>49</v>
      </c>
      <c r="B41" s="39" t="s">
        <v>156</v>
      </c>
      <c r="C41" s="102" t="s">
        <v>209</v>
      </c>
      <c r="D41" s="120">
        <f t="shared" si="16"/>
        <v>84</v>
      </c>
      <c r="E41" s="229">
        <v>84</v>
      </c>
      <c r="F41" s="59">
        <f t="shared" si="14"/>
        <v>0</v>
      </c>
      <c r="G41" s="36">
        <f t="shared" si="5"/>
        <v>84</v>
      </c>
      <c r="H41" s="92">
        <v>84</v>
      </c>
      <c r="I41" s="25"/>
      <c r="J41" s="100">
        <v>36</v>
      </c>
      <c r="K41" s="246">
        <f t="shared" si="15"/>
        <v>48</v>
      </c>
      <c r="L41" s="261">
        <v>0</v>
      </c>
      <c r="M41" s="152">
        <v>0</v>
      </c>
      <c r="N41" s="151"/>
      <c r="O41" s="92"/>
      <c r="P41" s="202"/>
      <c r="Q41" s="151"/>
      <c r="R41" s="120"/>
      <c r="S41" s="155"/>
      <c r="T41" s="153">
        <v>48</v>
      </c>
      <c r="U41" s="92"/>
      <c r="V41" s="202"/>
      <c r="W41" s="192">
        <v>36</v>
      </c>
      <c r="X41" s="120"/>
      <c r="Y41" s="155"/>
      <c r="Z41" s="153"/>
      <c r="AA41" s="120"/>
      <c r="AB41" s="215"/>
      <c r="AC41" s="153"/>
      <c r="AD41" s="92"/>
      <c r="AE41" s="156"/>
      <c r="AF41" s="151"/>
      <c r="AG41" s="92"/>
      <c r="AH41" s="202"/>
      <c r="AI41" s="151"/>
      <c r="AJ41" s="92"/>
      <c r="AK41" s="25"/>
      <c r="AL41" s="80"/>
    </row>
    <row r="42" spans="1:38" ht="27" customHeight="1">
      <c r="A42" s="39" t="s">
        <v>50</v>
      </c>
      <c r="B42" s="39" t="s">
        <v>157</v>
      </c>
      <c r="C42" s="123" t="s">
        <v>214</v>
      </c>
      <c r="D42" s="120">
        <f t="shared" si="16"/>
        <v>144</v>
      </c>
      <c r="E42" s="229">
        <v>77</v>
      </c>
      <c r="F42" s="59">
        <f t="shared" si="14"/>
        <v>0</v>
      </c>
      <c r="G42" s="36">
        <f t="shared" si="5"/>
        <v>132</v>
      </c>
      <c r="H42" s="92">
        <v>77</v>
      </c>
      <c r="I42" s="25"/>
      <c r="J42" s="100">
        <v>72</v>
      </c>
      <c r="K42" s="246">
        <f t="shared" si="15"/>
        <v>72</v>
      </c>
      <c r="L42" s="261">
        <v>6</v>
      </c>
      <c r="M42" s="152">
        <v>6</v>
      </c>
      <c r="N42" s="151"/>
      <c r="O42" s="92"/>
      <c r="P42" s="202"/>
      <c r="Q42" s="151"/>
      <c r="R42" s="92"/>
      <c r="S42" s="156"/>
      <c r="T42" s="184">
        <v>58</v>
      </c>
      <c r="U42" s="120">
        <v>12</v>
      </c>
      <c r="V42" s="215"/>
      <c r="W42" s="153">
        <v>36</v>
      </c>
      <c r="X42" s="120"/>
      <c r="Y42" s="155"/>
      <c r="Z42" s="183">
        <v>38</v>
      </c>
      <c r="AA42" s="120"/>
      <c r="AB42" s="215"/>
      <c r="AC42" s="153"/>
      <c r="AD42" s="92"/>
      <c r="AE42" s="156"/>
      <c r="AF42" s="151"/>
      <c r="AG42" s="92"/>
      <c r="AH42" s="202"/>
      <c r="AI42" s="151"/>
      <c r="AJ42" s="92"/>
      <c r="AK42" s="25"/>
      <c r="AL42" s="111" t="s">
        <v>212</v>
      </c>
    </row>
    <row r="43" spans="1:37" ht="22.5" customHeight="1">
      <c r="A43" s="39" t="s">
        <v>51</v>
      </c>
      <c r="B43" s="39" t="s">
        <v>158</v>
      </c>
      <c r="C43" s="79" t="s">
        <v>215</v>
      </c>
      <c r="D43" s="120">
        <f t="shared" si="16"/>
        <v>42</v>
      </c>
      <c r="E43" s="229">
        <v>20</v>
      </c>
      <c r="F43" s="59">
        <f t="shared" si="14"/>
        <v>0</v>
      </c>
      <c r="G43" s="36">
        <f t="shared" si="5"/>
        <v>36</v>
      </c>
      <c r="H43" s="92">
        <v>20</v>
      </c>
      <c r="I43" s="18"/>
      <c r="J43" s="15">
        <v>36</v>
      </c>
      <c r="K43" s="246">
        <f t="shared" si="15"/>
        <v>6</v>
      </c>
      <c r="L43" s="261">
        <v>3</v>
      </c>
      <c r="M43" s="152">
        <v>3</v>
      </c>
      <c r="N43" s="143"/>
      <c r="O43" s="122"/>
      <c r="P43" s="203"/>
      <c r="Q43" s="143"/>
      <c r="R43" s="122"/>
      <c r="S43" s="157"/>
      <c r="T43" s="151"/>
      <c r="U43" s="92"/>
      <c r="V43" s="202"/>
      <c r="W43" s="151"/>
      <c r="X43" s="120"/>
      <c r="Y43" s="155"/>
      <c r="Z43" s="186">
        <v>36</v>
      </c>
      <c r="AA43" s="122">
        <v>6</v>
      </c>
      <c r="AB43" s="203"/>
      <c r="AC43" s="153"/>
      <c r="AD43" s="92"/>
      <c r="AE43" s="156"/>
      <c r="AF43" s="143"/>
      <c r="AG43" s="122"/>
      <c r="AH43" s="203"/>
      <c r="AI43" s="143"/>
      <c r="AJ43" s="122"/>
      <c r="AK43" s="18"/>
    </row>
    <row r="44" spans="1:37" ht="22.5" customHeight="1">
      <c r="A44" s="39" t="s">
        <v>52</v>
      </c>
      <c r="B44" s="39" t="s">
        <v>159</v>
      </c>
      <c r="C44" s="79" t="s">
        <v>215</v>
      </c>
      <c r="D44" s="120">
        <f t="shared" si="16"/>
        <v>42</v>
      </c>
      <c r="E44" s="229">
        <v>20</v>
      </c>
      <c r="F44" s="59">
        <f t="shared" si="14"/>
        <v>0</v>
      </c>
      <c r="G44" s="36">
        <f t="shared" si="5"/>
        <v>36</v>
      </c>
      <c r="H44" s="92">
        <v>20</v>
      </c>
      <c r="I44" s="18"/>
      <c r="J44" s="15">
        <v>36</v>
      </c>
      <c r="K44" s="246">
        <f t="shared" si="15"/>
        <v>6</v>
      </c>
      <c r="L44" s="261">
        <v>3</v>
      </c>
      <c r="M44" s="152">
        <v>3</v>
      </c>
      <c r="N44" s="143"/>
      <c r="O44" s="122"/>
      <c r="P44" s="203"/>
      <c r="Q44" s="143"/>
      <c r="R44" s="122"/>
      <c r="S44" s="157"/>
      <c r="T44" s="143"/>
      <c r="U44" s="92"/>
      <c r="V44" s="202"/>
      <c r="W44" s="143"/>
      <c r="X44" s="122"/>
      <c r="Y44" s="157"/>
      <c r="Z44" s="186">
        <v>36</v>
      </c>
      <c r="AA44" s="236">
        <v>6</v>
      </c>
      <c r="AB44" s="200"/>
      <c r="AC44" s="143"/>
      <c r="AD44" s="92"/>
      <c r="AE44" s="156"/>
      <c r="AF44" s="143"/>
      <c r="AG44" s="122"/>
      <c r="AH44" s="203"/>
      <c r="AI44" s="143"/>
      <c r="AJ44" s="122"/>
      <c r="AK44" s="18"/>
    </row>
    <row r="45" spans="1:37" ht="24" customHeight="1">
      <c r="A45" s="39" t="s">
        <v>53</v>
      </c>
      <c r="B45" s="39" t="s">
        <v>160</v>
      </c>
      <c r="C45" s="123" t="s">
        <v>8</v>
      </c>
      <c r="D45" s="120">
        <f t="shared" si="16"/>
        <v>48</v>
      </c>
      <c r="E45" s="229">
        <v>39</v>
      </c>
      <c r="F45" s="59">
        <f t="shared" si="14"/>
        <v>0</v>
      </c>
      <c r="G45" s="36">
        <f t="shared" si="5"/>
        <v>48</v>
      </c>
      <c r="H45" s="92">
        <v>23</v>
      </c>
      <c r="I45" s="18"/>
      <c r="J45" s="15">
        <v>0</v>
      </c>
      <c r="K45" s="246">
        <f t="shared" si="15"/>
        <v>48</v>
      </c>
      <c r="L45" s="261">
        <v>0</v>
      </c>
      <c r="M45" s="152">
        <v>0</v>
      </c>
      <c r="N45" s="143"/>
      <c r="O45" s="122"/>
      <c r="P45" s="203"/>
      <c r="Q45" s="143"/>
      <c r="R45" s="122"/>
      <c r="S45" s="157"/>
      <c r="T45" s="145">
        <v>48</v>
      </c>
      <c r="U45" s="92"/>
      <c r="V45" s="202"/>
      <c r="W45" s="143"/>
      <c r="X45" s="122"/>
      <c r="Y45" s="157"/>
      <c r="Z45" s="143"/>
      <c r="AA45" s="236"/>
      <c r="AB45" s="200"/>
      <c r="AC45" s="143"/>
      <c r="AD45" s="92"/>
      <c r="AE45" s="156"/>
      <c r="AF45" s="143"/>
      <c r="AG45" s="122"/>
      <c r="AH45" s="203"/>
      <c r="AI45" s="143"/>
      <c r="AJ45" s="122"/>
      <c r="AK45" s="18"/>
    </row>
    <row r="46" spans="1:37" ht="20.25" customHeight="1">
      <c r="A46" s="39"/>
      <c r="B46" s="226" t="s">
        <v>142</v>
      </c>
      <c r="C46" s="79"/>
      <c r="D46" s="25"/>
      <c r="E46" s="25"/>
      <c r="F46" s="13"/>
      <c r="G46" s="36"/>
      <c r="H46" s="18"/>
      <c r="I46" s="18"/>
      <c r="J46" s="15"/>
      <c r="K46" s="101"/>
      <c r="L46" s="309">
        <f>SUM(L34:M34)</f>
        <v>56</v>
      </c>
      <c r="M46" s="310"/>
      <c r="N46" s="143"/>
      <c r="O46" s="18"/>
      <c r="P46" s="203"/>
      <c r="Q46" s="143"/>
      <c r="R46" s="18"/>
      <c r="S46" s="157"/>
      <c r="T46" s="143"/>
      <c r="U46" s="25"/>
      <c r="V46" s="202"/>
      <c r="W46" s="143"/>
      <c r="X46" s="18"/>
      <c r="Y46" s="157"/>
      <c r="Z46" s="143"/>
      <c r="AA46" s="17"/>
      <c r="AB46" s="200"/>
      <c r="AC46" s="143"/>
      <c r="AD46" s="25"/>
      <c r="AE46" s="156"/>
      <c r="AF46" s="143"/>
      <c r="AG46" s="18"/>
      <c r="AH46" s="203"/>
      <c r="AI46" s="143"/>
      <c r="AJ46" s="18"/>
      <c r="AK46" s="18"/>
    </row>
    <row r="47" spans="1:37" ht="34.5" customHeight="1">
      <c r="A47" s="43" t="s">
        <v>29</v>
      </c>
      <c r="B47" s="43" t="s">
        <v>133</v>
      </c>
      <c r="C47" s="103" t="s">
        <v>230</v>
      </c>
      <c r="D47" s="104">
        <f>SUM(D48,D54,D62,D70,D74,D78)</f>
        <v>2662</v>
      </c>
      <c r="E47" s="104">
        <f>SUM(E48,E54,E62,E70,E74,E78)</f>
        <v>2113</v>
      </c>
      <c r="F47" s="104">
        <f>SUM(F48,F54,F62,F70,F74,F78)</f>
        <v>2</v>
      </c>
      <c r="G47" s="104">
        <f>SUM(N47,Q47,T47,W47,Z47,AC47,AF47,AI47)</f>
        <v>1642</v>
      </c>
      <c r="H47" s="24">
        <f aca="true" t="shared" si="17" ref="H47:O47">SUM(H48,H54,H62,H70,H74,H78)</f>
        <v>2048</v>
      </c>
      <c r="I47" s="24">
        <f t="shared" si="17"/>
        <v>0</v>
      </c>
      <c r="J47" s="24">
        <f t="shared" si="17"/>
        <v>1620</v>
      </c>
      <c r="K47" s="24">
        <f t="shared" si="17"/>
        <v>1042</v>
      </c>
      <c r="L47" s="24">
        <f t="shared" si="17"/>
        <v>46</v>
      </c>
      <c r="M47" s="148">
        <f t="shared" si="17"/>
        <v>72</v>
      </c>
      <c r="N47" s="147">
        <f t="shared" si="17"/>
        <v>0</v>
      </c>
      <c r="O47" s="24">
        <f t="shared" si="17"/>
        <v>0</v>
      </c>
      <c r="P47" s="201">
        <f aca="true" t="shared" si="18" ref="P47:AK47">SUM(P48,P54,P62,P70,P74,P78)</f>
        <v>0</v>
      </c>
      <c r="Q47" s="147">
        <f>SUM(Q48,Q54,Q62,Q70,Q74,Q78)</f>
        <v>10</v>
      </c>
      <c r="R47" s="24">
        <f t="shared" si="18"/>
        <v>0</v>
      </c>
      <c r="S47" s="148">
        <f t="shared" si="18"/>
        <v>0</v>
      </c>
      <c r="T47" s="147">
        <f t="shared" si="18"/>
        <v>112</v>
      </c>
      <c r="U47" s="24">
        <f t="shared" si="18"/>
        <v>10</v>
      </c>
      <c r="V47" s="201">
        <f t="shared" si="18"/>
        <v>2</v>
      </c>
      <c r="W47" s="147">
        <f>SUM(W48,W54,W62,W70,W74,W78)</f>
        <v>392</v>
      </c>
      <c r="X47" s="24">
        <f t="shared" si="18"/>
        <v>36</v>
      </c>
      <c r="Y47" s="148">
        <f t="shared" si="18"/>
        <v>0</v>
      </c>
      <c r="Z47" s="147">
        <f t="shared" si="18"/>
        <v>120</v>
      </c>
      <c r="AA47" s="24">
        <f t="shared" si="18"/>
        <v>0</v>
      </c>
      <c r="AB47" s="201">
        <f t="shared" si="18"/>
        <v>0</v>
      </c>
      <c r="AC47" s="147">
        <f t="shared" si="18"/>
        <v>432</v>
      </c>
      <c r="AD47" s="24">
        <f>SUM(AD48,AD54,AD62,AD70,AD74,AD78)</f>
        <v>36</v>
      </c>
      <c r="AE47" s="148">
        <f t="shared" si="18"/>
        <v>0</v>
      </c>
      <c r="AF47" s="147">
        <f t="shared" si="18"/>
        <v>360</v>
      </c>
      <c r="AG47" s="24">
        <f t="shared" si="18"/>
        <v>0</v>
      </c>
      <c r="AH47" s="201">
        <f t="shared" si="18"/>
        <v>0</v>
      </c>
      <c r="AI47" s="147">
        <f t="shared" si="18"/>
        <v>216</v>
      </c>
      <c r="AJ47" s="24">
        <f t="shared" si="18"/>
        <v>36</v>
      </c>
      <c r="AK47" s="24">
        <f t="shared" si="18"/>
        <v>0</v>
      </c>
    </row>
    <row r="48" spans="1:37" ht="75.75" customHeight="1">
      <c r="A48" s="42" t="s">
        <v>31</v>
      </c>
      <c r="B48" s="42" t="s">
        <v>161</v>
      </c>
      <c r="C48" s="105" t="s">
        <v>229</v>
      </c>
      <c r="D48" s="27">
        <f>SUM(D49:D53)</f>
        <v>430</v>
      </c>
      <c r="E48" s="27">
        <f>SUM(E49:E53)</f>
        <v>314</v>
      </c>
      <c r="F48" s="27">
        <f>SUM(F49:F51)</f>
        <v>2</v>
      </c>
      <c r="G48" s="27">
        <f>SUM(N48,Q48,T48,W48,Z48,AC48,AF48,AI48)</f>
        <v>298</v>
      </c>
      <c r="H48" s="27">
        <f>SUM(H49,H50,H51,H52,H53)</f>
        <v>314</v>
      </c>
      <c r="I48" s="27">
        <f>SUM(I49,I50,I51,I52,I53)</f>
        <v>0</v>
      </c>
      <c r="J48" s="27">
        <f>SUM(J49:J53)</f>
        <v>252</v>
      </c>
      <c r="K48" s="27">
        <f>SUM(K49:K53)</f>
        <v>178</v>
      </c>
      <c r="L48" s="27">
        <f>SUM(L49:L52)</f>
        <v>14</v>
      </c>
      <c r="M48" s="161">
        <f>SUM(M49:M52)</f>
        <v>20</v>
      </c>
      <c r="N48" s="158">
        <f>SUM(N49:N51)</f>
        <v>0</v>
      </c>
      <c r="O48" s="27">
        <f>SUM(O49:O51)</f>
        <v>0</v>
      </c>
      <c r="P48" s="204">
        <f aca="true" t="shared" si="19" ref="P48:AK48">SUM(P49:P51)</f>
        <v>0</v>
      </c>
      <c r="Q48" s="158">
        <f t="shared" si="19"/>
        <v>0</v>
      </c>
      <c r="R48" s="27">
        <f t="shared" si="19"/>
        <v>0</v>
      </c>
      <c r="S48" s="161">
        <f t="shared" si="19"/>
        <v>0</v>
      </c>
      <c r="T48" s="158">
        <f t="shared" si="19"/>
        <v>80</v>
      </c>
      <c r="U48" s="27">
        <f t="shared" si="19"/>
        <v>10</v>
      </c>
      <c r="V48" s="204">
        <f t="shared" si="19"/>
        <v>2</v>
      </c>
      <c r="W48" s="158">
        <f>SUM(W49:W51)</f>
        <v>218</v>
      </c>
      <c r="X48" s="27">
        <f>SUM(X49:X53)</f>
        <v>24</v>
      </c>
      <c r="Y48" s="161">
        <f t="shared" si="19"/>
        <v>0</v>
      </c>
      <c r="Z48" s="158">
        <f>SUM(Z49:Z51)</f>
        <v>0</v>
      </c>
      <c r="AA48" s="27">
        <f t="shared" si="19"/>
        <v>0</v>
      </c>
      <c r="AB48" s="204">
        <f t="shared" si="19"/>
        <v>0</v>
      </c>
      <c r="AC48" s="158">
        <f t="shared" si="19"/>
        <v>0</v>
      </c>
      <c r="AD48" s="27">
        <f t="shared" si="19"/>
        <v>0</v>
      </c>
      <c r="AE48" s="161">
        <f t="shared" si="19"/>
        <v>0</v>
      </c>
      <c r="AF48" s="158">
        <f t="shared" si="19"/>
        <v>0</v>
      </c>
      <c r="AG48" s="27">
        <f t="shared" si="19"/>
        <v>0</v>
      </c>
      <c r="AH48" s="204">
        <f t="shared" si="19"/>
        <v>0</v>
      </c>
      <c r="AI48" s="158">
        <f t="shared" si="19"/>
        <v>0</v>
      </c>
      <c r="AJ48" s="27">
        <f t="shared" si="19"/>
        <v>0</v>
      </c>
      <c r="AK48" s="27">
        <f t="shared" si="19"/>
        <v>0</v>
      </c>
    </row>
    <row r="49" spans="1:37" ht="30" customHeight="1">
      <c r="A49" s="39" t="s">
        <v>32</v>
      </c>
      <c r="B49" s="39" t="s">
        <v>162</v>
      </c>
      <c r="C49" s="79" t="s">
        <v>216</v>
      </c>
      <c r="D49" s="120">
        <f>SUM(N49:AK49)</f>
        <v>76</v>
      </c>
      <c r="E49" s="229">
        <v>32</v>
      </c>
      <c r="F49" s="234">
        <f>P49+S49+V49+Y49+AB49+AE49+AH49+AK49</f>
        <v>0</v>
      </c>
      <c r="G49" s="14">
        <f t="shared" si="5"/>
        <v>72</v>
      </c>
      <c r="H49" s="122">
        <v>32</v>
      </c>
      <c r="I49" s="18"/>
      <c r="J49" s="15">
        <v>36</v>
      </c>
      <c r="K49" s="247">
        <f>D49-J49</f>
        <v>40</v>
      </c>
      <c r="L49" s="253">
        <v>2</v>
      </c>
      <c r="M49" s="162">
        <v>2</v>
      </c>
      <c r="N49" s="136"/>
      <c r="O49" s="236"/>
      <c r="P49" s="200"/>
      <c r="Q49" s="136"/>
      <c r="R49" s="236"/>
      <c r="S49" s="144"/>
      <c r="T49" s="136"/>
      <c r="U49" s="236"/>
      <c r="V49" s="200"/>
      <c r="W49" s="186">
        <v>72</v>
      </c>
      <c r="X49" s="236">
        <v>4</v>
      </c>
      <c r="Y49" s="144"/>
      <c r="Z49" s="136"/>
      <c r="AA49" s="236"/>
      <c r="AB49" s="200"/>
      <c r="AC49" s="136"/>
      <c r="AD49" s="236"/>
      <c r="AE49" s="144"/>
      <c r="AF49" s="136"/>
      <c r="AG49" s="236"/>
      <c r="AH49" s="200"/>
      <c r="AI49" s="136"/>
      <c r="AJ49" s="236"/>
      <c r="AK49" s="17"/>
    </row>
    <row r="50" spans="1:38" ht="61.5" customHeight="1">
      <c r="A50" s="44" t="s">
        <v>33</v>
      </c>
      <c r="B50" s="39" t="s">
        <v>163</v>
      </c>
      <c r="C50" s="79" t="s">
        <v>217</v>
      </c>
      <c r="D50" s="120">
        <f>SUM(N50:AK50)</f>
        <v>170</v>
      </c>
      <c r="E50" s="229">
        <v>102</v>
      </c>
      <c r="F50" s="240">
        <f>P50+S50+V50+Y50+AB50+AE50+AH50+AK50</f>
        <v>2</v>
      </c>
      <c r="G50" s="14">
        <f t="shared" si="5"/>
        <v>154</v>
      </c>
      <c r="H50" s="122">
        <v>102</v>
      </c>
      <c r="I50" s="18"/>
      <c r="J50" s="15">
        <v>72</v>
      </c>
      <c r="K50" s="247">
        <f>D50-J50</f>
        <v>98</v>
      </c>
      <c r="L50" s="253">
        <v>6</v>
      </c>
      <c r="M50" s="162">
        <v>8</v>
      </c>
      <c r="N50" s="136"/>
      <c r="O50" s="236"/>
      <c r="P50" s="200"/>
      <c r="Q50" s="136"/>
      <c r="R50" s="236"/>
      <c r="S50" s="144"/>
      <c r="T50" s="166">
        <v>80</v>
      </c>
      <c r="U50" s="236">
        <v>10</v>
      </c>
      <c r="V50" s="200">
        <v>2</v>
      </c>
      <c r="W50" s="186">
        <v>74</v>
      </c>
      <c r="X50" s="236">
        <v>4</v>
      </c>
      <c r="Y50" s="144"/>
      <c r="Z50" s="136"/>
      <c r="AA50" s="236"/>
      <c r="AB50" s="200"/>
      <c r="AC50" s="136"/>
      <c r="AD50" s="236"/>
      <c r="AE50" s="144"/>
      <c r="AF50" s="136"/>
      <c r="AG50" s="236"/>
      <c r="AH50" s="200"/>
      <c r="AI50" s="136"/>
      <c r="AJ50" s="236"/>
      <c r="AK50" s="17"/>
      <c r="AL50" s="80"/>
    </row>
    <row r="51" spans="1:37" ht="45.75" customHeight="1">
      <c r="A51" s="44" t="s">
        <v>78</v>
      </c>
      <c r="B51" s="39" t="s">
        <v>164</v>
      </c>
      <c r="C51" s="124" t="s">
        <v>216</v>
      </c>
      <c r="D51" s="120">
        <f>SUM(N51:AK51)</f>
        <v>76</v>
      </c>
      <c r="E51" s="229">
        <v>72</v>
      </c>
      <c r="F51" s="234">
        <f>P51+S51+V51+Y51+AB51+AE51+AH51+AK51</f>
        <v>0</v>
      </c>
      <c r="G51" s="14">
        <f t="shared" si="5"/>
        <v>72</v>
      </c>
      <c r="H51" s="122">
        <v>72</v>
      </c>
      <c r="I51" s="18"/>
      <c r="J51" s="15">
        <v>36</v>
      </c>
      <c r="K51" s="247">
        <f>D51-J51</f>
        <v>40</v>
      </c>
      <c r="L51" s="253">
        <v>2</v>
      </c>
      <c r="M51" s="162">
        <v>2</v>
      </c>
      <c r="N51" s="136"/>
      <c r="O51" s="236"/>
      <c r="P51" s="200"/>
      <c r="Q51" s="136"/>
      <c r="R51" s="236"/>
      <c r="S51" s="144"/>
      <c r="T51" s="136"/>
      <c r="U51" s="236"/>
      <c r="V51" s="200"/>
      <c r="W51" s="186">
        <v>72</v>
      </c>
      <c r="X51" s="236">
        <v>4</v>
      </c>
      <c r="Y51" s="144"/>
      <c r="Z51" s="136"/>
      <c r="AA51" s="236"/>
      <c r="AB51" s="200"/>
      <c r="AC51" s="136"/>
      <c r="AD51" s="236"/>
      <c r="AE51" s="144"/>
      <c r="AF51" s="136"/>
      <c r="AG51" s="236"/>
      <c r="AH51" s="200"/>
      <c r="AI51" s="136"/>
      <c r="AJ51" s="236"/>
      <c r="AK51" s="17"/>
    </row>
    <row r="52" spans="1:37" ht="23.25" customHeight="1">
      <c r="A52" s="46" t="s">
        <v>102</v>
      </c>
      <c r="B52" s="50" t="s">
        <v>115</v>
      </c>
      <c r="C52" s="106" t="s">
        <v>199</v>
      </c>
      <c r="D52" s="28">
        <f>SUM(N52,Q52,T52,W52,Z52,AC52,AF52,AI52)</f>
        <v>36</v>
      </c>
      <c r="E52" s="28">
        <f>SUM(N52,Q52,T52,W52,Z52,AC52,AF52,AI52)</f>
        <v>36</v>
      </c>
      <c r="F52" s="28">
        <v>0</v>
      </c>
      <c r="G52" s="28">
        <v>0</v>
      </c>
      <c r="H52" s="29">
        <f>SUM(Q52,T52,W52,Z52,AC52,AF52,AI52,AL52)</f>
        <v>36</v>
      </c>
      <c r="I52" s="28"/>
      <c r="J52" s="66">
        <v>36</v>
      </c>
      <c r="K52" s="28">
        <f>D52-J52</f>
        <v>0</v>
      </c>
      <c r="L52" s="254">
        <v>4</v>
      </c>
      <c r="M52" s="163">
        <v>8</v>
      </c>
      <c r="N52" s="159">
        <v>0</v>
      </c>
      <c r="O52" s="28"/>
      <c r="P52" s="205"/>
      <c r="Q52" s="159">
        <v>0</v>
      </c>
      <c r="R52" s="28"/>
      <c r="S52" s="168"/>
      <c r="T52" s="159">
        <v>0</v>
      </c>
      <c r="U52" s="28"/>
      <c r="V52" s="205"/>
      <c r="W52" s="217">
        <v>36</v>
      </c>
      <c r="X52" s="28"/>
      <c r="Y52" s="168"/>
      <c r="Z52" s="188">
        <v>0</v>
      </c>
      <c r="AA52" s="28"/>
      <c r="AB52" s="205"/>
      <c r="AC52" s="188">
        <v>0</v>
      </c>
      <c r="AD52" s="29"/>
      <c r="AE52" s="164"/>
      <c r="AF52" s="188">
        <v>0</v>
      </c>
      <c r="AG52" s="29"/>
      <c r="AH52" s="223"/>
      <c r="AI52" s="188">
        <v>0</v>
      </c>
      <c r="AJ52" s="29"/>
      <c r="AK52" s="29"/>
    </row>
    <row r="53" spans="1:37" ht="26.25" customHeight="1">
      <c r="A53" s="46" t="s">
        <v>55</v>
      </c>
      <c r="B53" s="50" t="s">
        <v>116</v>
      </c>
      <c r="C53" s="106" t="s">
        <v>199</v>
      </c>
      <c r="D53" s="28">
        <f>SUM(N53,Q53,T53,W53,Z53,AC53,AF53,AI53)</f>
        <v>72</v>
      </c>
      <c r="E53" s="28">
        <f>SUM(N53,Q53,T53,W53,Z53,AC53,AF53,AI53)</f>
        <v>72</v>
      </c>
      <c r="F53" s="30">
        <v>0</v>
      </c>
      <c r="G53" s="30">
        <v>0</v>
      </c>
      <c r="H53" s="31">
        <f>SUM(Q53,T53,W53,Z53,AC53,AF53,AI53,AL53)</f>
        <v>72</v>
      </c>
      <c r="I53" s="28"/>
      <c r="J53" s="66">
        <v>72</v>
      </c>
      <c r="K53" s="28">
        <f>D53-J53</f>
        <v>0</v>
      </c>
      <c r="L53" s="29"/>
      <c r="M53" s="164"/>
      <c r="N53" s="159">
        <v>0</v>
      </c>
      <c r="O53" s="28"/>
      <c r="P53" s="205"/>
      <c r="Q53" s="159">
        <v>0</v>
      </c>
      <c r="R53" s="28"/>
      <c r="S53" s="168"/>
      <c r="T53" s="167">
        <v>0</v>
      </c>
      <c r="U53" s="30"/>
      <c r="V53" s="207"/>
      <c r="W53" s="218">
        <v>72</v>
      </c>
      <c r="X53" s="31">
        <v>12</v>
      </c>
      <c r="Y53" s="169"/>
      <c r="Z53" s="188">
        <v>0</v>
      </c>
      <c r="AA53" s="30"/>
      <c r="AB53" s="207"/>
      <c r="AC53" s="189">
        <v>0</v>
      </c>
      <c r="AD53" s="31"/>
      <c r="AE53" s="170"/>
      <c r="AF53" s="189">
        <v>0</v>
      </c>
      <c r="AG53" s="31"/>
      <c r="AH53" s="219"/>
      <c r="AI53" s="189">
        <v>0</v>
      </c>
      <c r="AJ53" s="29"/>
      <c r="AK53" s="29"/>
    </row>
    <row r="54" spans="1:37" ht="36" customHeight="1">
      <c r="A54" s="47" t="s">
        <v>56</v>
      </c>
      <c r="B54" s="42" t="s">
        <v>165</v>
      </c>
      <c r="C54" s="105" t="s">
        <v>222</v>
      </c>
      <c r="D54" s="27">
        <f>SUM(D55:D61)</f>
        <v>816</v>
      </c>
      <c r="E54" s="27">
        <f>SUM(E55:E61)</f>
        <v>662</v>
      </c>
      <c r="F54" s="27">
        <f>SUM(F55:F59)</f>
        <v>0</v>
      </c>
      <c r="G54" s="107">
        <f aca="true" t="shared" si="20" ref="G54:G59">SUM(N54,Q54,T54,W54,Z54,AC54,AF54,AI54)</f>
        <v>516</v>
      </c>
      <c r="H54" s="32">
        <f>SUM(H55:H61)</f>
        <v>658</v>
      </c>
      <c r="I54" s="32">
        <f>SUM(I55:I61)</f>
        <v>0</v>
      </c>
      <c r="J54" s="32">
        <f>SUM(J55:J61)</f>
        <v>504</v>
      </c>
      <c r="K54" s="32">
        <f>SUM(K55:K61)</f>
        <v>312</v>
      </c>
      <c r="L54" s="32">
        <f>SUM(L55:L60,)</f>
        <v>10</v>
      </c>
      <c r="M54" s="165">
        <f>SUM(M55:M60,)</f>
        <v>14</v>
      </c>
      <c r="N54" s="160">
        <f>SUM(N55:N59)</f>
        <v>0</v>
      </c>
      <c r="O54" s="32">
        <f>SUM(O55:O59)</f>
        <v>0</v>
      </c>
      <c r="P54" s="206">
        <f>SUM(P55:P59)</f>
        <v>0</v>
      </c>
      <c r="Q54" s="160">
        <f>SUM(Q55:Q59)</f>
        <v>10</v>
      </c>
      <c r="R54" s="32">
        <f>SUM(R55:R59)</f>
        <v>0</v>
      </c>
      <c r="S54" s="165">
        <f aca="true" t="shared" si="21" ref="S54:AK54">SUM(S55:S59)</f>
        <v>0</v>
      </c>
      <c r="T54" s="160">
        <f t="shared" si="21"/>
        <v>32</v>
      </c>
      <c r="U54" s="32">
        <f t="shared" si="21"/>
        <v>0</v>
      </c>
      <c r="V54" s="206">
        <f t="shared" si="21"/>
        <v>0</v>
      </c>
      <c r="W54" s="160">
        <f>SUM(W55:W59)</f>
        <v>66</v>
      </c>
      <c r="X54" s="32">
        <f t="shared" si="21"/>
        <v>0</v>
      </c>
      <c r="Y54" s="165">
        <f t="shared" si="21"/>
        <v>0</v>
      </c>
      <c r="Z54" s="160">
        <f t="shared" si="21"/>
        <v>84</v>
      </c>
      <c r="AA54" s="32">
        <f t="shared" si="21"/>
        <v>0</v>
      </c>
      <c r="AB54" s="206">
        <f t="shared" si="21"/>
        <v>0</v>
      </c>
      <c r="AC54" s="160">
        <f t="shared" si="21"/>
        <v>324</v>
      </c>
      <c r="AD54" s="32">
        <f>SUM(AD55:AD61)</f>
        <v>24</v>
      </c>
      <c r="AE54" s="165">
        <f t="shared" si="21"/>
        <v>0</v>
      </c>
      <c r="AF54" s="160">
        <f t="shared" si="21"/>
        <v>0</v>
      </c>
      <c r="AG54" s="32">
        <f t="shared" si="21"/>
        <v>0</v>
      </c>
      <c r="AH54" s="206">
        <f t="shared" si="21"/>
        <v>0</v>
      </c>
      <c r="AI54" s="160">
        <f t="shared" si="21"/>
        <v>0</v>
      </c>
      <c r="AJ54" s="32">
        <f t="shared" si="21"/>
        <v>0</v>
      </c>
      <c r="AK54" s="32">
        <f t="shared" si="21"/>
        <v>0</v>
      </c>
    </row>
    <row r="55" spans="1:37" ht="42.75" customHeight="1">
      <c r="A55" s="39" t="s">
        <v>34</v>
      </c>
      <c r="B55" s="39" t="s">
        <v>166</v>
      </c>
      <c r="C55" s="79" t="s">
        <v>218</v>
      </c>
      <c r="D55" s="121">
        <f>SUM(N55:AK55)</f>
        <v>76</v>
      </c>
      <c r="E55" s="230">
        <v>52</v>
      </c>
      <c r="F55" s="234">
        <f>P55+S55+V55+Y55+AB55+AE55+AH55+AK55</f>
        <v>0</v>
      </c>
      <c r="G55" s="14">
        <f t="shared" si="20"/>
        <v>72</v>
      </c>
      <c r="H55" s="122">
        <v>48</v>
      </c>
      <c r="I55" s="18"/>
      <c r="J55" s="15">
        <v>36</v>
      </c>
      <c r="K55" s="244">
        <f aca="true" t="shared" si="22" ref="K55:K61">D55-J55</f>
        <v>40</v>
      </c>
      <c r="L55" s="253">
        <v>2</v>
      </c>
      <c r="M55" s="149">
        <v>2</v>
      </c>
      <c r="N55" s="143"/>
      <c r="O55" s="122"/>
      <c r="P55" s="203"/>
      <c r="Q55" s="143"/>
      <c r="R55" s="122"/>
      <c r="S55" s="157"/>
      <c r="T55" s="136"/>
      <c r="U55" s="236"/>
      <c r="V55" s="200"/>
      <c r="W55" s="136"/>
      <c r="X55" s="236"/>
      <c r="Y55" s="144"/>
      <c r="Z55" s="136"/>
      <c r="AA55" s="236"/>
      <c r="AB55" s="200"/>
      <c r="AC55" s="186">
        <v>72</v>
      </c>
      <c r="AD55" s="236">
        <v>4</v>
      </c>
      <c r="AE55" s="144"/>
      <c r="AF55" s="143"/>
      <c r="AG55" s="122"/>
      <c r="AH55" s="203"/>
      <c r="AI55" s="143"/>
      <c r="AJ55" s="122"/>
      <c r="AK55" s="18"/>
    </row>
    <row r="56" spans="1:38" ht="66.75" customHeight="1">
      <c r="A56" s="39" t="s">
        <v>171</v>
      </c>
      <c r="B56" s="39" t="s">
        <v>167</v>
      </c>
      <c r="C56" s="102" t="s">
        <v>219</v>
      </c>
      <c r="D56" s="121">
        <f>SUM(N56:AK56)</f>
        <v>130</v>
      </c>
      <c r="E56" s="230">
        <v>97</v>
      </c>
      <c r="F56" s="234">
        <f>P56+S56+V56+Y56+AB56+AE56+AH56+AK56</f>
        <v>0</v>
      </c>
      <c r="G56" s="14">
        <f t="shared" si="20"/>
        <v>126</v>
      </c>
      <c r="H56" s="122">
        <v>97</v>
      </c>
      <c r="I56" s="18"/>
      <c r="J56" s="15">
        <v>54</v>
      </c>
      <c r="K56" s="244">
        <f t="shared" si="22"/>
        <v>76</v>
      </c>
      <c r="L56" s="253">
        <v>2</v>
      </c>
      <c r="M56" s="149">
        <v>2</v>
      </c>
      <c r="N56" s="143"/>
      <c r="O56" s="122"/>
      <c r="P56" s="203"/>
      <c r="Q56" s="143"/>
      <c r="R56" s="122"/>
      <c r="S56" s="157"/>
      <c r="T56" s="136"/>
      <c r="U56" s="236"/>
      <c r="V56" s="200"/>
      <c r="W56" s="136">
        <v>30</v>
      </c>
      <c r="X56" s="236"/>
      <c r="Y56" s="144"/>
      <c r="Z56" s="136">
        <v>24</v>
      </c>
      <c r="AA56" s="236"/>
      <c r="AB56" s="200"/>
      <c r="AC56" s="186">
        <v>72</v>
      </c>
      <c r="AD56" s="236">
        <v>4</v>
      </c>
      <c r="AE56" s="144"/>
      <c r="AF56" s="143"/>
      <c r="AG56" s="122"/>
      <c r="AH56" s="203"/>
      <c r="AI56" s="143"/>
      <c r="AJ56" s="122"/>
      <c r="AK56" s="18"/>
      <c r="AL56" s="114" t="s">
        <v>207</v>
      </c>
    </row>
    <row r="57" spans="1:37" ht="56.25" customHeight="1">
      <c r="A57" s="39" t="s">
        <v>172</v>
      </c>
      <c r="B57" s="39" t="s">
        <v>168</v>
      </c>
      <c r="C57" s="79" t="s">
        <v>218</v>
      </c>
      <c r="D57" s="121">
        <f>SUM(N57:AK57)</f>
        <v>76</v>
      </c>
      <c r="E57" s="230">
        <v>48</v>
      </c>
      <c r="F57" s="234">
        <f>P57+S57+V57+Y57+AB57+AE57+AH57+AK57</f>
        <v>0</v>
      </c>
      <c r="G57" s="14">
        <f t="shared" si="20"/>
        <v>72</v>
      </c>
      <c r="H57" s="122">
        <v>48</v>
      </c>
      <c r="I57" s="18"/>
      <c r="J57" s="15">
        <v>36</v>
      </c>
      <c r="K57" s="244">
        <f t="shared" si="22"/>
        <v>40</v>
      </c>
      <c r="L57" s="253">
        <v>2</v>
      </c>
      <c r="M57" s="149">
        <v>2</v>
      </c>
      <c r="N57" s="143"/>
      <c r="O57" s="122"/>
      <c r="P57" s="203"/>
      <c r="Q57" s="143"/>
      <c r="R57" s="122"/>
      <c r="S57" s="157"/>
      <c r="T57" s="136"/>
      <c r="U57" s="236"/>
      <c r="V57" s="200"/>
      <c r="W57" s="136"/>
      <c r="X57" s="236"/>
      <c r="Y57" s="144"/>
      <c r="Z57" s="136"/>
      <c r="AA57" s="236"/>
      <c r="AB57" s="200"/>
      <c r="AC57" s="186">
        <v>72</v>
      </c>
      <c r="AD57" s="236">
        <v>4</v>
      </c>
      <c r="AE57" s="144"/>
      <c r="AF57" s="143"/>
      <c r="AG57" s="122"/>
      <c r="AH57" s="203"/>
      <c r="AI57" s="143"/>
      <c r="AJ57" s="122"/>
      <c r="AK57" s="18"/>
    </row>
    <row r="58" spans="1:38" ht="65.25" customHeight="1">
      <c r="A58" s="39" t="s">
        <v>173</v>
      </c>
      <c r="B58" s="39" t="s">
        <v>169</v>
      </c>
      <c r="C58" s="225" t="s">
        <v>220</v>
      </c>
      <c r="D58" s="121">
        <f>SUM(N58:AK58)</f>
        <v>138</v>
      </c>
      <c r="E58" s="230">
        <v>106</v>
      </c>
      <c r="F58" s="234">
        <f>P58+S58+V58+Y58+AB58+AE58+AH58+AK58</f>
        <v>0</v>
      </c>
      <c r="G58" s="14">
        <f>SUM(N58,Q58,T58,W58,Z58,AC58,AF58,AI58)</f>
        <v>138</v>
      </c>
      <c r="H58" s="122">
        <v>106</v>
      </c>
      <c r="I58" s="18"/>
      <c r="J58" s="15">
        <v>54</v>
      </c>
      <c r="K58" s="244">
        <f t="shared" si="22"/>
        <v>84</v>
      </c>
      <c r="L58" s="253">
        <v>0</v>
      </c>
      <c r="M58" s="149"/>
      <c r="N58" s="143"/>
      <c r="O58" s="122"/>
      <c r="P58" s="203"/>
      <c r="Q58" s="136">
        <v>10</v>
      </c>
      <c r="R58" s="122"/>
      <c r="S58" s="157"/>
      <c r="T58" s="136">
        <v>32</v>
      </c>
      <c r="U58" s="236"/>
      <c r="V58" s="200"/>
      <c r="W58" s="136">
        <v>36</v>
      </c>
      <c r="X58" s="236"/>
      <c r="Y58" s="144"/>
      <c r="Z58" s="136">
        <v>24</v>
      </c>
      <c r="AA58" s="236"/>
      <c r="AB58" s="200"/>
      <c r="AC58" s="216">
        <v>36</v>
      </c>
      <c r="AD58" s="236"/>
      <c r="AE58" s="144"/>
      <c r="AF58" s="143"/>
      <c r="AG58" s="122"/>
      <c r="AH58" s="203"/>
      <c r="AI58" s="143"/>
      <c r="AJ58" s="122"/>
      <c r="AK58" s="18"/>
      <c r="AL58" s="112"/>
    </row>
    <row r="59" spans="1:37" ht="54" customHeight="1">
      <c r="A59" s="39" t="s">
        <v>174</v>
      </c>
      <c r="B59" s="39" t="s">
        <v>170</v>
      </c>
      <c r="C59" s="83" t="s">
        <v>221</v>
      </c>
      <c r="D59" s="121">
        <f>SUM(N59:AK59)</f>
        <v>108</v>
      </c>
      <c r="E59" s="230">
        <v>71</v>
      </c>
      <c r="F59" s="234">
        <f>P59+S59+V59+Y59+AB59+AE59+AH59+AK59</f>
        <v>0</v>
      </c>
      <c r="G59" s="14">
        <f t="shared" si="20"/>
        <v>108</v>
      </c>
      <c r="H59" s="122">
        <v>71</v>
      </c>
      <c r="I59" s="18"/>
      <c r="J59" s="15">
        <v>36</v>
      </c>
      <c r="K59" s="244">
        <f t="shared" si="22"/>
        <v>72</v>
      </c>
      <c r="L59" s="253">
        <v>0</v>
      </c>
      <c r="M59" s="149"/>
      <c r="N59" s="143"/>
      <c r="O59" s="122"/>
      <c r="P59" s="203"/>
      <c r="Q59" s="143"/>
      <c r="R59" s="122"/>
      <c r="S59" s="157"/>
      <c r="T59" s="136"/>
      <c r="U59" s="236"/>
      <c r="V59" s="200"/>
      <c r="W59" s="136"/>
      <c r="X59" s="236"/>
      <c r="Y59" s="144"/>
      <c r="Z59" s="136">
        <v>36</v>
      </c>
      <c r="AA59" s="236"/>
      <c r="AB59" s="200"/>
      <c r="AC59" s="216">
        <v>72</v>
      </c>
      <c r="AD59" s="236"/>
      <c r="AE59" s="144"/>
      <c r="AF59" s="143"/>
      <c r="AG59" s="122"/>
      <c r="AH59" s="203"/>
      <c r="AI59" s="143"/>
      <c r="AJ59" s="122"/>
      <c r="AK59" s="18"/>
    </row>
    <row r="60" spans="1:37" ht="24" customHeight="1">
      <c r="A60" s="46" t="s">
        <v>103</v>
      </c>
      <c r="B60" s="46" t="s">
        <v>115</v>
      </c>
      <c r="C60" s="227" t="s">
        <v>109</v>
      </c>
      <c r="D60" s="30">
        <f>SUM(N60,Q60,T60,W60,Z60,AC60,AF60,AI60)</f>
        <v>108</v>
      </c>
      <c r="E60" s="30">
        <f>SUM(N60,Q60,T60,W60,Z60,AC60,AF60,AI60)</f>
        <v>108</v>
      </c>
      <c r="F60" s="30">
        <v>0</v>
      </c>
      <c r="G60" s="29">
        <v>0</v>
      </c>
      <c r="H60" s="30">
        <f>SUM(Q60,T60,W60,Z60,AC60,AF60,AI60,AL60)</f>
        <v>108</v>
      </c>
      <c r="I60" s="30"/>
      <c r="J60" s="67">
        <v>108</v>
      </c>
      <c r="K60" s="31">
        <f t="shared" si="22"/>
        <v>0</v>
      </c>
      <c r="L60" s="253">
        <v>4</v>
      </c>
      <c r="M60" s="149">
        <v>8</v>
      </c>
      <c r="N60" s="167">
        <v>0</v>
      </c>
      <c r="O60" s="30"/>
      <c r="P60" s="207"/>
      <c r="Q60" s="167">
        <v>0</v>
      </c>
      <c r="R60" s="30"/>
      <c r="S60" s="169"/>
      <c r="T60" s="167">
        <v>0</v>
      </c>
      <c r="U60" s="30"/>
      <c r="V60" s="207"/>
      <c r="W60" s="167">
        <v>0</v>
      </c>
      <c r="X60" s="31"/>
      <c r="Y60" s="170"/>
      <c r="Z60" s="189">
        <v>36</v>
      </c>
      <c r="AA60" s="31"/>
      <c r="AB60" s="219"/>
      <c r="AC60" s="145">
        <v>72</v>
      </c>
      <c r="AD60" s="30"/>
      <c r="AE60" s="169"/>
      <c r="AF60" s="167">
        <v>0</v>
      </c>
      <c r="AG60" s="30"/>
      <c r="AH60" s="207"/>
      <c r="AI60" s="167">
        <v>0</v>
      </c>
      <c r="AJ60" s="30"/>
      <c r="AK60" s="30"/>
    </row>
    <row r="61" spans="1:37" ht="24" customHeight="1">
      <c r="A61" s="46" t="s">
        <v>104</v>
      </c>
      <c r="B61" s="46" t="s">
        <v>116</v>
      </c>
      <c r="C61" s="227" t="s">
        <v>109</v>
      </c>
      <c r="D61" s="30">
        <f>SUM(N61,Q61,T61,W61,Z61,AC61,AF61,AI61)</f>
        <v>180</v>
      </c>
      <c r="E61" s="30">
        <f>SUM(N61,Q61,T61,W61,Z61,AC61,AF61,AI61)</f>
        <v>180</v>
      </c>
      <c r="F61" s="30">
        <v>0</v>
      </c>
      <c r="G61" s="29">
        <v>0</v>
      </c>
      <c r="H61" s="30">
        <f>SUM(Q61,T61,W61,Z61,AC61,AF61,AI61,AL61)</f>
        <v>180</v>
      </c>
      <c r="I61" s="30"/>
      <c r="J61" s="67">
        <v>180</v>
      </c>
      <c r="K61" s="31">
        <f t="shared" si="22"/>
        <v>0</v>
      </c>
      <c r="L61" s="31"/>
      <c r="M61" s="170"/>
      <c r="N61" s="167">
        <v>0</v>
      </c>
      <c r="O61" s="30"/>
      <c r="P61" s="207"/>
      <c r="Q61" s="167">
        <v>0</v>
      </c>
      <c r="R61" s="30"/>
      <c r="S61" s="169"/>
      <c r="T61" s="167">
        <v>0</v>
      </c>
      <c r="U61" s="30"/>
      <c r="V61" s="207"/>
      <c r="W61" s="167">
        <v>0</v>
      </c>
      <c r="X61" s="30"/>
      <c r="Y61" s="169"/>
      <c r="Z61" s="189">
        <v>108</v>
      </c>
      <c r="AA61" s="31"/>
      <c r="AB61" s="219"/>
      <c r="AC61" s="211">
        <v>72</v>
      </c>
      <c r="AD61" s="31">
        <v>12</v>
      </c>
      <c r="AE61" s="169"/>
      <c r="AF61" s="167">
        <v>0</v>
      </c>
      <c r="AG61" s="30"/>
      <c r="AH61" s="207"/>
      <c r="AI61" s="167">
        <v>0</v>
      </c>
      <c r="AJ61" s="30"/>
      <c r="AK61" s="30"/>
    </row>
    <row r="62" spans="1:37" ht="56.25">
      <c r="A62" s="47" t="s">
        <v>35</v>
      </c>
      <c r="B62" s="42" t="s">
        <v>175</v>
      </c>
      <c r="C62" s="105" t="s">
        <v>226</v>
      </c>
      <c r="D62" s="27">
        <f>SUM(D63:D69)</f>
        <v>864</v>
      </c>
      <c r="E62" s="27">
        <f>SUM(E63:E69)</f>
        <v>695</v>
      </c>
      <c r="F62" s="27">
        <f>SUM(F63:F67)</f>
        <v>0</v>
      </c>
      <c r="G62" s="27">
        <f aca="true" t="shared" si="23" ref="G62:G67">SUM(N62,Q62,T62,W62,Z62,AC62,AF62,AI62)</f>
        <v>492</v>
      </c>
      <c r="H62" s="27">
        <f>SUM(H63:H69)</f>
        <v>670</v>
      </c>
      <c r="I62" s="27">
        <f>SUM(I63:I69)</f>
        <v>0</v>
      </c>
      <c r="J62" s="27">
        <f>SUM(J63:J69)</f>
        <v>396</v>
      </c>
      <c r="K62" s="27">
        <f>SUM(K63:K69)</f>
        <v>468</v>
      </c>
      <c r="L62" s="27">
        <f>SUM(L63:L68)</f>
        <v>10</v>
      </c>
      <c r="M62" s="161">
        <f>SUM(M63:M68)</f>
        <v>14</v>
      </c>
      <c r="N62" s="160">
        <f>SUM(N63:N67)</f>
        <v>0</v>
      </c>
      <c r="O62" s="32"/>
      <c r="P62" s="206"/>
      <c r="Q62" s="160">
        <f>SUM(Q63:Q67)</f>
        <v>0</v>
      </c>
      <c r="R62" s="32">
        <f aca="true" t="shared" si="24" ref="R62:AK62">SUM(R63:R67)</f>
        <v>0</v>
      </c>
      <c r="S62" s="165">
        <f t="shared" si="24"/>
        <v>0</v>
      </c>
      <c r="T62" s="160">
        <f t="shared" si="24"/>
        <v>0</v>
      </c>
      <c r="U62" s="32">
        <f t="shared" si="24"/>
        <v>0</v>
      </c>
      <c r="V62" s="206">
        <f t="shared" si="24"/>
        <v>0</v>
      </c>
      <c r="W62" s="160">
        <f>SUM(W63:W67)</f>
        <v>0</v>
      </c>
      <c r="X62" s="32">
        <f t="shared" si="24"/>
        <v>0</v>
      </c>
      <c r="Y62" s="165">
        <f t="shared" si="24"/>
        <v>0</v>
      </c>
      <c r="Z62" s="160">
        <f t="shared" si="24"/>
        <v>0</v>
      </c>
      <c r="AA62" s="32">
        <f t="shared" si="24"/>
        <v>0</v>
      </c>
      <c r="AB62" s="206">
        <f t="shared" si="24"/>
        <v>0</v>
      </c>
      <c r="AC62" s="160">
        <f t="shared" si="24"/>
        <v>36</v>
      </c>
      <c r="AD62" s="32">
        <f t="shared" si="24"/>
        <v>0</v>
      </c>
      <c r="AE62" s="165">
        <f t="shared" si="24"/>
        <v>0</v>
      </c>
      <c r="AF62" s="160">
        <f t="shared" si="24"/>
        <v>288</v>
      </c>
      <c r="AG62" s="32">
        <f t="shared" si="24"/>
        <v>0</v>
      </c>
      <c r="AH62" s="206">
        <f t="shared" si="24"/>
        <v>0</v>
      </c>
      <c r="AI62" s="160">
        <f t="shared" si="24"/>
        <v>168</v>
      </c>
      <c r="AJ62" s="32">
        <f>SUM(AJ63:AJ69)</f>
        <v>24</v>
      </c>
      <c r="AK62" s="32">
        <f t="shared" si="24"/>
        <v>0</v>
      </c>
    </row>
    <row r="63" spans="1:37" ht="41.25" customHeight="1">
      <c r="A63" s="39" t="s">
        <v>36</v>
      </c>
      <c r="B63" s="39" t="s">
        <v>179</v>
      </c>
      <c r="C63" s="225" t="s">
        <v>109</v>
      </c>
      <c r="D63" s="121">
        <f>SUM(N63:AK63)</f>
        <v>120</v>
      </c>
      <c r="E63" s="230">
        <v>79</v>
      </c>
      <c r="F63" s="234">
        <f>P63+S63+V63+Y63+AB63+AE63+AH63+AK63</f>
        <v>0</v>
      </c>
      <c r="G63" s="33">
        <f t="shared" si="23"/>
        <v>120</v>
      </c>
      <c r="H63" s="121">
        <v>79</v>
      </c>
      <c r="I63" s="18"/>
      <c r="J63" s="15">
        <v>72</v>
      </c>
      <c r="K63" s="244">
        <f aca="true" t="shared" si="25" ref="K63:K69">D63-J63</f>
        <v>48</v>
      </c>
      <c r="L63" s="253">
        <v>0</v>
      </c>
      <c r="M63" s="149"/>
      <c r="N63" s="143"/>
      <c r="O63" s="122"/>
      <c r="P63" s="203"/>
      <c r="Q63" s="143"/>
      <c r="R63" s="122"/>
      <c r="S63" s="157"/>
      <c r="T63" s="136"/>
      <c r="U63" s="236"/>
      <c r="V63" s="200"/>
      <c r="W63" s="136"/>
      <c r="X63" s="236"/>
      <c r="Y63" s="144"/>
      <c r="Z63" s="143"/>
      <c r="AA63" s="122"/>
      <c r="AB63" s="203"/>
      <c r="AC63" s="136">
        <v>36</v>
      </c>
      <c r="AD63" s="122"/>
      <c r="AE63" s="157"/>
      <c r="AF63" s="145">
        <v>84</v>
      </c>
      <c r="AG63" s="122"/>
      <c r="AH63" s="203"/>
      <c r="AI63" s="136"/>
      <c r="AJ63" s="122"/>
      <c r="AK63" s="18"/>
    </row>
    <row r="64" spans="1:37" ht="57" customHeight="1">
      <c r="A64" s="39" t="s">
        <v>37</v>
      </c>
      <c r="B64" s="39" t="s">
        <v>180</v>
      </c>
      <c r="C64" s="228" t="s">
        <v>223</v>
      </c>
      <c r="D64" s="121">
        <f>SUM(N64:AK64)</f>
        <v>114</v>
      </c>
      <c r="E64" s="230">
        <v>83</v>
      </c>
      <c r="F64" s="234">
        <f>P64+S64+V64+Y64+AB64+AE64+AH64+AK64</f>
        <v>0</v>
      </c>
      <c r="G64" s="33">
        <f t="shared" si="23"/>
        <v>108</v>
      </c>
      <c r="H64" s="121">
        <v>83</v>
      </c>
      <c r="I64" s="18"/>
      <c r="J64" s="15">
        <v>36</v>
      </c>
      <c r="K64" s="244">
        <f t="shared" si="25"/>
        <v>78</v>
      </c>
      <c r="L64" s="253">
        <v>3</v>
      </c>
      <c r="M64" s="149">
        <v>3</v>
      </c>
      <c r="N64" s="143"/>
      <c r="O64" s="122"/>
      <c r="P64" s="203"/>
      <c r="Q64" s="143"/>
      <c r="R64" s="122"/>
      <c r="S64" s="157"/>
      <c r="T64" s="136"/>
      <c r="U64" s="236"/>
      <c r="V64" s="200"/>
      <c r="W64" s="136"/>
      <c r="X64" s="236"/>
      <c r="Y64" s="144"/>
      <c r="Z64" s="143"/>
      <c r="AA64" s="122"/>
      <c r="AB64" s="203"/>
      <c r="AC64" s="143"/>
      <c r="AD64" s="122"/>
      <c r="AE64" s="157"/>
      <c r="AF64" s="136">
        <v>36</v>
      </c>
      <c r="AG64" s="122"/>
      <c r="AH64" s="203"/>
      <c r="AI64" s="186">
        <v>72</v>
      </c>
      <c r="AJ64" s="122">
        <v>6</v>
      </c>
      <c r="AK64" s="18"/>
    </row>
    <row r="65" spans="1:37" ht="45.75" customHeight="1">
      <c r="A65" s="39" t="s">
        <v>176</v>
      </c>
      <c r="B65" s="39" t="s">
        <v>181</v>
      </c>
      <c r="C65" s="228" t="s">
        <v>223</v>
      </c>
      <c r="D65" s="121">
        <f>SUM(N65:AK65)</f>
        <v>102</v>
      </c>
      <c r="E65" s="230">
        <v>63</v>
      </c>
      <c r="F65" s="234">
        <f>P65+S65+V65+Y65+AB65+AE65+AH65+AK65</f>
        <v>0</v>
      </c>
      <c r="G65" s="33">
        <f t="shared" si="23"/>
        <v>96</v>
      </c>
      <c r="H65" s="121">
        <v>63</v>
      </c>
      <c r="I65" s="18"/>
      <c r="J65" s="15">
        <v>36</v>
      </c>
      <c r="K65" s="244">
        <f t="shared" si="25"/>
        <v>66</v>
      </c>
      <c r="L65" s="253">
        <v>3</v>
      </c>
      <c r="M65" s="149">
        <v>3</v>
      </c>
      <c r="N65" s="143"/>
      <c r="O65" s="122"/>
      <c r="P65" s="203"/>
      <c r="Q65" s="143"/>
      <c r="R65" s="122"/>
      <c r="S65" s="157"/>
      <c r="T65" s="136"/>
      <c r="U65" s="236"/>
      <c r="V65" s="200"/>
      <c r="W65" s="136"/>
      <c r="X65" s="236"/>
      <c r="Y65" s="144"/>
      <c r="Z65" s="143"/>
      <c r="AA65" s="122"/>
      <c r="AB65" s="203"/>
      <c r="AC65" s="143"/>
      <c r="AD65" s="122"/>
      <c r="AE65" s="157"/>
      <c r="AF65" s="136">
        <v>48</v>
      </c>
      <c r="AG65" s="122"/>
      <c r="AH65" s="203"/>
      <c r="AI65" s="186">
        <v>48</v>
      </c>
      <c r="AJ65" s="122">
        <v>6</v>
      </c>
      <c r="AK65" s="18"/>
    </row>
    <row r="66" spans="1:37" ht="39.75" customHeight="1">
      <c r="A66" s="39" t="s">
        <v>177</v>
      </c>
      <c r="B66" s="39" t="s">
        <v>182</v>
      </c>
      <c r="C66" s="228" t="s">
        <v>224</v>
      </c>
      <c r="D66" s="121">
        <f>SUM(N66:AK66)</f>
        <v>84</v>
      </c>
      <c r="E66" s="230">
        <v>55</v>
      </c>
      <c r="F66" s="234">
        <f>P66+S66+V66+Y66+AB66+AE66+AH66+AK66</f>
        <v>0</v>
      </c>
      <c r="G66" s="33">
        <f t="shared" si="23"/>
        <v>84</v>
      </c>
      <c r="H66" s="121">
        <v>30</v>
      </c>
      <c r="I66" s="18"/>
      <c r="J66" s="15">
        <v>36</v>
      </c>
      <c r="K66" s="244">
        <f t="shared" si="25"/>
        <v>48</v>
      </c>
      <c r="L66" s="253">
        <v>0</v>
      </c>
      <c r="M66" s="149"/>
      <c r="N66" s="143"/>
      <c r="O66" s="122"/>
      <c r="P66" s="203"/>
      <c r="Q66" s="143"/>
      <c r="R66" s="122"/>
      <c r="S66" s="157"/>
      <c r="T66" s="136"/>
      <c r="U66" s="236"/>
      <c r="V66" s="200"/>
      <c r="W66" s="136"/>
      <c r="X66" s="236"/>
      <c r="Y66" s="144"/>
      <c r="Z66" s="143"/>
      <c r="AA66" s="122"/>
      <c r="AB66" s="203"/>
      <c r="AC66" s="143"/>
      <c r="AD66" s="122"/>
      <c r="AE66" s="157"/>
      <c r="AF66" s="136">
        <v>60</v>
      </c>
      <c r="AG66" s="122"/>
      <c r="AH66" s="203"/>
      <c r="AI66" s="216">
        <v>24</v>
      </c>
      <c r="AJ66" s="122"/>
      <c r="AK66" s="18"/>
    </row>
    <row r="67" spans="1:37" ht="37.5" customHeight="1">
      <c r="A67" s="39" t="s">
        <v>178</v>
      </c>
      <c r="B67" s="39" t="s">
        <v>183</v>
      </c>
      <c r="C67" s="228" t="s">
        <v>224</v>
      </c>
      <c r="D67" s="121">
        <f>SUM(N67:AK67)</f>
        <v>84</v>
      </c>
      <c r="E67" s="230">
        <v>55</v>
      </c>
      <c r="F67" s="234">
        <f>P67+S67+V67+Y67+AB67+AE67+AH67+AK67</f>
        <v>0</v>
      </c>
      <c r="G67" s="33">
        <f t="shared" si="23"/>
        <v>84</v>
      </c>
      <c r="H67" s="121">
        <v>55</v>
      </c>
      <c r="I67" s="18"/>
      <c r="J67" s="15">
        <v>36</v>
      </c>
      <c r="K67" s="244">
        <f t="shared" si="25"/>
        <v>48</v>
      </c>
      <c r="L67" s="253">
        <v>0</v>
      </c>
      <c r="M67" s="149"/>
      <c r="N67" s="143"/>
      <c r="O67" s="122"/>
      <c r="P67" s="203"/>
      <c r="Q67" s="143"/>
      <c r="R67" s="122"/>
      <c r="S67" s="157"/>
      <c r="T67" s="136"/>
      <c r="U67" s="236"/>
      <c r="V67" s="200"/>
      <c r="W67" s="136"/>
      <c r="X67" s="236"/>
      <c r="Y67" s="144"/>
      <c r="Z67" s="143"/>
      <c r="AA67" s="122"/>
      <c r="AB67" s="203"/>
      <c r="AC67" s="143"/>
      <c r="AD67" s="122"/>
      <c r="AE67" s="157"/>
      <c r="AF67" s="136">
        <v>60</v>
      </c>
      <c r="AG67" s="122"/>
      <c r="AH67" s="203"/>
      <c r="AI67" s="216">
        <v>24</v>
      </c>
      <c r="AJ67" s="122"/>
      <c r="AK67" s="18"/>
    </row>
    <row r="68" spans="1:37" ht="20.25" customHeight="1">
      <c r="A68" s="46" t="s">
        <v>58</v>
      </c>
      <c r="B68" s="46" t="s">
        <v>115</v>
      </c>
      <c r="C68" s="227" t="s">
        <v>225</v>
      </c>
      <c r="D68" s="30">
        <f>SUM(N68,Q68,T68,W68,Z68,AC68,AF68,AI68)</f>
        <v>72</v>
      </c>
      <c r="E68" s="30">
        <f>SUM(N68,Q68,T68,W68,Z68,AC68,AF68,AI68)</f>
        <v>72</v>
      </c>
      <c r="F68" s="30">
        <v>0</v>
      </c>
      <c r="G68" s="118">
        <v>0</v>
      </c>
      <c r="H68" s="30">
        <f>SUM(Q68,T68,W68,Z68,AC68,AF68,AI68,AL68)</f>
        <v>72</v>
      </c>
      <c r="I68" s="30"/>
      <c r="J68" s="67">
        <v>72</v>
      </c>
      <c r="K68" s="71">
        <f t="shared" si="25"/>
        <v>0</v>
      </c>
      <c r="L68" s="253">
        <v>4</v>
      </c>
      <c r="M68" s="149">
        <v>8</v>
      </c>
      <c r="N68" s="167">
        <v>0</v>
      </c>
      <c r="O68" s="30"/>
      <c r="P68" s="207"/>
      <c r="Q68" s="167">
        <v>0</v>
      </c>
      <c r="R68" s="30"/>
      <c r="S68" s="169"/>
      <c r="T68" s="167">
        <v>0</v>
      </c>
      <c r="U68" s="31"/>
      <c r="V68" s="219"/>
      <c r="W68" s="167">
        <v>0</v>
      </c>
      <c r="X68" s="31"/>
      <c r="Y68" s="170"/>
      <c r="Z68" s="167">
        <v>0</v>
      </c>
      <c r="AA68" s="30"/>
      <c r="AB68" s="207"/>
      <c r="AC68" s="167">
        <v>0</v>
      </c>
      <c r="AD68" s="30"/>
      <c r="AE68" s="169"/>
      <c r="AF68" s="189">
        <v>36</v>
      </c>
      <c r="AG68" s="30"/>
      <c r="AH68" s="207"/>
      <c r="AI68" s="145">
        <v>36</v>
      </c>
      <c r="AJ68" s="30"/>
      <c r="AK68" s="30"/>
    </row>
    <row r="69" spans="1:37" ht="29.25" customHeight="1">
      <c r="A69" s="46" t="s">
        <v>105</v>
      </c>
      <c r="B69" s="46" t="s">
        <v>116</v>
      </c>
      <c r="C69" s="227" t="s">
        <v>225</v>
      </c>
      <c r="D69" s="30">
        <f>SUM(N69,Q69,T69,W69,Z69,AC69,AF69,AI69)</f>
        <v>288</v>
      </c>
      <c r="E69" s="30">
        <f>SUM(N69,Q69,T69,W69,Z69,AC69,AF69,AI69)</f>
        <v>288</v>
      </c>
      <c r="F69" s="30">
        <v>0</v>
      </c>
      <c r="G69" s="118">
        <v>0</v>
      </c>
      <c r="H69" s="30">
        <f>SUM(Q69,T69,W69,Z69,AC69,AF69,AI69,AL69)</f>
        <v>288</v>
      </c>
      <c r="I69" s="30"/>
      <c r="J69" s="67">
        <v>108</v>
      </c>
      <c r="K69" s="71">
        <f t="shared" si="25"/>
        <v>180</v>
      </c>
      <c r="L69" s="30"/>
      <c r="M69" s="169"/>
      <c r="N69" s="167">
        <v>0</v>
      </c>
      <c r="O69" s="30"/>
      <c r="P69" s="207"/>
      <c r="Q69" s="167">
        <v>0</v>
      </c>
      <c r="R69" s="30"/>
      <c r="S69" s="169"/>
      <c r="T69" s="167">
        <v>0</v>
      </c>
      <c r="U69" s="30"/>
      <c r="V69" s="207"/>
      <c r="W69" s="167">
        <v>0</v>
      </c>
      <c r="X69" s="31"/>
      <c r="Y69" s="170"/>
      <c r="Z69" s="167">
        <v>0</v>
      </c>
      <c r="AA69" s="30"/>
      <c r="AB69" s="207"/>
      <c r="AC69" s="167">
        <v>0</v>
      </c>
      <c r="AD69" s="30"/>
      <c r="AE69" s="169"/>
      <c r="AF69" s="189">
        <v>144</v>
      </c>
      <c r="AG69" s="30"/>
      <c r="AH69" s="207"/>
      <c r="AI69" s="211">
        <v>144</v>
      </c>
      <c r="AJ69" s="31">
        <v>12</v>
      </c>
      <c r="AK69" s="30"/>
    </row>
    <row r="70" spans="1:37" ht="55.5" customHeight="1">
      <c r="A70" s="65" t="s">
        <v>79</v>
      </c>
      <c r="B70" s="108" t="s">
        <v>184</v>
      </c>
      <c r="C70" s="105" t="s">
        <v>227</v>
      </c>
      <c r="D70" s="27">
        <f>SUM(D71:D73)</f>
        <v>192</v>
      </c>
      <c r="E70" s="27">
        <f>SUM(E71:E73)</f>
        <v>154</v>
      </c>
      <c r="F70" s="27">
        <f>SUM(F71)</f>
        <v>0</v>
      </c>
      <c r="G70" s="27">
        <f>SUM(N70,Q70,T70,W70,Z70,AC70,AF70,AI70)</f>
        <v>120</v>
      </c>
      <c r="H70" s="27">
        <f>SUM(H71:H73)</f>
        <v>154</v>
      </c>
      <c r="I70" s="27">
        <f>SUM(I71:I73)</f>
        <v>0</v>
      </c>
      <c r="J70" s="27">
        <f>SUM(J71:J73)</f>
        <v>180</v>
      </c>
      <c r="K70" s="27">
        <f>SUM(K71:K73)</f>
        <v>12</v>
      </c>
      <c r="L70" s="27">
        <f>SUM(L71:L72)</f>
        <v>4</v>
      </c>
      <c r="M70" s="161">
        <f>SUM(M71:M72)</f>
        <v>8</v>
      </c>
      <c r="N70" s="160">
        <f>SUM(N71)</f>
        <v>0</v>
      </c>
      <c r="O70" s="32">
        <f aca="true" t="shared" si="26" ref="O70:AK70">SUM(O71)</f>
        <v>0</v>
      </c>
      <c r="P70" s="206">
        <f t="shared" si="26"/>
        <v>0</v>
      </c>
      <c r="Q70" s="160">
        <f t="shared" si="26"/>
        <v>0</v>
      </c>
      <c r="R70" s="32">
        <f t="shared" si="26"/>
        <v>0</v>
      </c>
      <c r="S70" s="165">
        <f t="shared" si="26"/>
        <v>0</v>
      </c>
      <c r="T70" s="160">
        <f t="shared" si="26"/>
        <v>0</v>
      </c>
      <c r="U70" s="32">
        <f t="shared" si="26"/>
        <v>0</v>
      </c>
      <c r="V70" s="206">
        <f t="shared" si="26"/>
        <v>0</v>
      </c>
      <c r="W70" s="160">
        <f>SUM(W71)</f>
        <v>0</v>
      </c>
      <c r="X70" s="32">
        <f t="shared" si="26"/>
        <v>0</v>
      </c>
      <c r="Y70" s="165">
        <f t="shared" si="26"/>
        <v>0</v>
      </c>
      <c r="Z70" s="160">
        <f t="shared" si="26"/>
        <v>0</v>
      </c>
      <c r="AA70" s="32">
        <f t="shared" si="26"/>
        <v>0</v>
      </c>
      <c r="AB70" s="206">
        <f t="shared" si="26"/>
        <v>0</v>
      </c>
      <c r="AC70" s="160">
        <f t="shared" si="26"/>
        <v>0</v>
      </c>
      <c r="AD70" s="32">
        <f t="shared" si="26"/>
        <v>0</v>
      </c>
      <c r="AE70" s="165">
        <f t="shared" si="26"/>
        <v>0</v>
      </c>
      <c r="AF70" s="160">
        <f t="shared" si="26"/>
        <v>72</v>
      </c>
      <c r="AG70" s="32">
        <f t="shared" si="26"/>
        <v>0</v>
      </c>
      <c r="AH70" s="206">
        <f t="shared" si="26"/>
        <v>0</v>
      </c>
      <c r="AI70" s="160">
        <f t="shared" si="26"/>
        <v>48</v>
      </c>
      <c r="AJ70" s="32">
        <f>SUM(AJ71:AJ73)</f>
        <v>12</v>
      </c>
      <c r="AK70" s="32">
        <f t="shared" si="26"/>
        <v>0</v>
      </c>
    </row>
    <row r="71" spans="1:37" ht="44.25" customHeight="1">
      <c r="A71" s="48" t="s">
        <v>38</v>
      </c>
      <c r="B71" s="45" t="s">
        <v>197</v>
      </c>
      <c r="C71" s="102" t="s">
        <v>200</v>
      </c>
      <c r="D71" s="121">
        <f>SUM(N71:AK71)</f>
        <v>120</v>
      </c>
      <c r="E71" s="230">
        <v>82</v>
      </c>
      <c r="F71" s="234">
        <f>P71+S71+V71+Y71+AB71+AE71+AH71+AK71</f>
        <v>0</v>
      </c>
      <c r="G71" s="14">
        <f>SUM(N71,Q71,T71,W71,Z71,AC71,AF71,AI71)</f>
        <v>120</v>
      </c>
      <c r="H71" s="122">
        <v>82</v>
      </c>
      <c r="I71" s="18"/>
      <c r="J71" s="15">
        <v>108</v>
      </c>
      <c r="K71" s="248">
        <f>D71-J71</f>
        <v>12</v>
      </c>
      <c r="L71" s="253">
        <v>0</v>
      </c>
      <c r="M71" s="255">
        <v>0</v>
      </c>
      <c r="N71" s="143"/>
      <c r="O71" s="122"/>
      <c r="P71" s="203"/>
      <c r="Q71" s="143"/>
      <c r="R71" s="122"/>
      <c r="S71" s="157"/>
      <c r="T71" s="143"/>
      <c r="U71" s="122"/>
      <c r="V71" s="203"/>
      <c r="W71" s="143"/>
      <c r="X71" s="122"/>
      <c r="Y71" s="157"/>
      <c r="Z71" s="143"/>
      <c r="AA71" s="122"/>
      <c r="AB71" s="203"/>
      <c r="AC71" s="143"/>
      <c r="AD71" s="122"/>
      <c r="AE71" s="157"/>
      <c r="AF71" s="145">
        <v>72</v>
      </c>
      <c r="AG71" s="236"/>
      <c r="AH71" s="200"/>
      <c r="AI71" s="145">
        <v>48</v>
      </c>
      <c r="AJ71" s="236"/>
      <c r="AK71" s="17"/>
    </row>
    <row r="72" spans="1:37" ht="25.5" customHeight="1">
      <c r="A72" s="49" t="s">
        <v>80</v>
      </c>
      <c r="B72" s="46" t="s">
        <v>115</v>
      </c>
      <c r="C72" s="106" t="s">
        <v>73</v>
      </c>
      <c r="D72" s="30">
        <f>SUM(N72,Q72,T72,W72,Z72,AC72,AF72,AI72)</f>
        <v>36</v>
      </c>
      <c r="E72" s="30">
        <f>SUM(N72,Q72,T72,W72,Z72,AC72,AF72,AI72)</f>
        <v>36</v>
      </c>
      <c r="F72" s="30">
        <v>0</v>
      </c>
      <c r="G72" s="30">
        <v>0</v>
      </c>
      <c r="H72" s="30">
        <f>SUM(Q72,T72,W72,Z72,AC72,AF72,AI72,AL72)</f>
        <v>36</v>
      </c>
      <c r="I72" s="30"/>
      <c r="J72" s="67">
        <v>36</v>
      </c>
      <c r="K72" s="71">
        <v>0</v>
      </c>
      <c r="L72" s="253">
        <v>4</v>
      </c>
      <c r="M72" s="149">
        <v>8</v>
      </c>
      <c r="N72" s="167">
        <v>0</v>
      </c>
      <c r="O72" s="30"/>
      <c r="P72" s="207"/>
      <c r="Q72" s="167">
        <v>0</v>
      </c>
      <c r="R72" s="30"/>
      <c r="S72" s="169"/>
      <c r="T72" s="167">
        <v>0</v>
      </c>
      <c r="U72" s="30"/>
      <c r="V72" s="207"/>
      <c r="W72" s="167">
        <v>0</v>
      </c>
      <c r="X72" s="30"/>
      <c r="Y72" s="169"/>
      <c r="Z72" s="167">
        <v>0</v>
      </c>
      <c r="AA72" s="30"/>
      <c r="AB72" s="207"/>
      <c r="AC72" s="167">
        <v>0</v>
      </c>
      <c r="AD72" s="30"/>
      <c r="AE72" s="169"/>
      <c r="AF72" s="167">
        <v>0</v>
      </c>
      <c r="AG72" s="30"/>
      <c r="AH72" s="207"/>
      <c r="AI72" s="145">
        <v>36</v>
      </c>
      <c r="AJ72" s="31"/>
      <c r="AK72" s="31"/>
    </row>
    <row r="73" spans="1:37" ht="25.5" customHeight="1">
      <c r="A73" s="49" t="s">
        <v>117</v>
      </c>
      <c r="B73" s="46" t="s">
        <v>116</v>
      </c>
      <c r="C73" s="106" t="s">
        <v>73</v>
      </c>
      <c r="D73" s="30">
        <f>SUM(N73,Q73,T73,W73,Z73,AC73,AF73,AI73)</f>
        <v>36</v>
      </c>
      <c r="E73" s="30">
        <f>SUM(N73,Q73,T73,W73,Z73,AC73,AF73,AI73)</f>
        <v>36</v>
      </c>
      <c r="F73" s="30">
        <v>0</v>
      </c>
      <c r="G73" s="30">
        <v>0</v>
      </c>
      <c r="H73" s="30">
        <f>SUM(Q73,T73,W73,Z73,AC73,AF73,AI73,AL73)</f>
        <v>36</v>
      </c>
      <c r="I73" s="30"/>
      <c r="J73" s="67">
        <v>36</v>
      </c>
      <c r="K73" s="71">
        <v>0</v>
      </c>
      <c r="L73" s="31"/>
      <c r="M73" s="170"/>
      <c r="N73" s="167">
        <v>0</v>
      </c>
      <c r="O73" s="30"/>
      <c r="P73" s="207"/>
      <c r="Q73" s="167">
        <v>0</v>
      </c>
      <c r="R73" s="30"/>
      <c r="S73" s="169"/>
      <c r="T73" s="167">
        <v>0</v>
      </c>
      <c r="U73" s="30"/>
      <c r="V73" s="207"/>
      <c r="W73" s="167">
        <v>0</v>
      </c>
      <c r="X73" s="30"/>
      <c r="Y73" s="169"/>
      <c r="Z73" s="167">
        <v>0</v>
      </c>
      <c r="AA73" s="30"/>
      <c r="AB73" s="207"/>
      <c r="AC73" s="167">
        <v>0</v>
      </c>
      <c r="AD73" s="30"/>
      <c r="AE73" s="169"/>
      <c r="AF73" s="167">
        <v>0</v>
      </c>
      <c r="AG73" s="30"/>
      <c r="AH73" s="207"/>
      <c r="AI73" s="211">
        <v>36</v>
      </c>
      <c r="AJ73" s="31">
        <v>12</v>
      </c>
      <c r="AK73" s="31"/>
    </row>
    <row r="74" spans="1:37" ht="77.25" customHeight="1">
      <c r="A74" s="65" t="s">
        <v>186</v>
      </c>
      <c r="B74" s="108" t="s">
        <v>187</v>
      </c>
      <c r="C74" s="105" t="s">
        <v>228</v>
      </c>
      <c r="D74" s="64">
        <f>SUM(D75,D76,D77)</f>
        <v>180</v>
      </c>
      <c r="E74" s="64">
        <f>SUM(E75:E77)</f>
        <v>126</v>
      </c>
      <c r="F74" s="64">
        <f>SUM(F75)</f>
        <v>0</v>
      </c>
      <c r="G74" s="107">
        <f>SUM(N74,Q74,T74,W74,Z74,AC74,AF74,AI74)</f>
        <v>108</v>
      </c>
      <c r="H74" s="64">
        <f>SUM(H75:H77)</f>
        <v>126</v>
      </c>
      <c r="I74" s="64">
        <f>SUM(I75:I77)</f>
        <v>0</v>
      </c>
      <c r="J74" s="32">
        <f>SUM(J75:J77)</f>
        <v>144</v>
      </c>
      <c r="K74" s="32">
        <f>SUM(K75:K77)</f>
        <v>36</v>
      </c>
      <c r="L74" s="32">
        <f>SUM(L75:L76)</f>
        <v>4</v>
      </c>
      <c r="M74" s="165">
        <f>SUM(M75:M76)</f>
        <v>8</v>
      </c>
      <c r="N74" s="160">
        <f>SUM(N75)</f>
        <v>0</v>
      </c>
      <c r="O74" s="32">
        <f aca="true" t="shared" si="27" ref="O74:AK74">SUM(O75)</f>
        <v>0</v>
      </c>
      <c r="P74" s="206">
        <f t="shared" si="27"/>
        <v>0</v>
      </c>
      <c r="Q74" s="160">
        <f t="shared" si="27"/>
        <v>0</v>
      </c>
      <c r="R74" s="32">
        <f t="shared" si="27"/>
        <v>0</v>
      </c>
      <c r="S74" s="165">
        <f t="shared" si="27"/>
        <v>0</v>
      </c>
      <c r="T74" s="160">
        <f t="shared" si="27"/>
        <v>0</v>
      </c>
      <c r="U74" s="32">
        <f t="shared" si="27"/>
        <v>0</v>
      </c>
      <c r="V74" s="206">
        <f t="shared" si="27"/>
        <v>0</v>
      </c>
      <c r="W74" s="160">
        <f>SUM(W75)</f>
        <v>0</v>
      </c>
      <c r="X74" s="32">
        <f t="shared" si="27"/>
        <v>0</v>
      </c>
      <c r="Y74" s="165">
        <f t="shared" si="27"/>
        <v>0</v>
      </c>
      <c r="Z74" s="160">
        <f t="shared" si="27"/>
        <v>36</v>
      </c>
      <c r="AA74" s="32">
        <f t="shared" si="27"/>
        <v>0</v>
      </c>
      <c r="AB74" s="206">
        <f t="shared" si="27"/>
        <v>0</v>
      </c>
      <c r="AC74" s="160">
        <f>SUM(AC75)</f>
        <v>72</v>
      </c>
      <c r="AD74" s="32">
        <f>SUM(AD75:AD77)</f>
        <v>12</v>
      </c>
      <c r="AE74" s="165">
        <f t="shared" si="27"/>
        <v>0</v>
      </c>
      <c r="AF74" s="160">
        <f t="shared" si="27"/>
        <v>0</v>
      </c>
      <c r="AG74" s="32">
        <f t="shared" si="27"/>
        <v>0</v>
      </c>
      <c r="AH74" s="206">
        <f t="shared" si="27"/>
        <v>0</v>
      </c>
      <c r="AI74" s="160">
        <f t="shared" si="27"/>
        <v>0</v>
      </c>
      <c r="AJ74" s="32">
        <f t="shared" si="27"/>
        <v>0</v>
      </c>
      <c r="AK74" s="32">
        <f t="shared" si="27"/>
        <v>0</v>
      </c>
    </row>
    <row r="75" spans="1:37" ht="61.5" customHeight="1">
      <c r="A75" s="63" t="s">
        <v>188</v>
      </c>
      <c r="B75" s="39" t="s">
        <v>189</v>
      </c>
      <c r="C75" s="225" t="s">
        <v>109</v>
      </c>
      <c r="D75" s="122">
        <f>SUM(N75:AK75)</f>
        <v>108</v>
      </c>
      <c r="E75" s="231">
        <v>54</v>
      </c>
      <c r="F75" s="58">
        <f>P75+S75+V75+Y75+AB75+AE75+AH75+AK75</f>
        <v>0</v>
      </c>
      <c r="G75" s="14">
        <f>SUM(N75,Q75,T75,W75,Z75,AC75,AF75,AI75)</f>
        <v>108</v>
      </c>
      <c r="H75" s="122">
        <v>54</v>
      </c>
      <c r="I75" s="18"/>
      <c r="J75" s="15">
        <v>72</v>
      </c>
      <c r="K75" s="244">
        <f>D75-J75</f>
        <v>36</v>
      </c>
      <c r="L75" s="253">
        <v>0</v>
      </c>
      <c r="M75" s="149">
        <v>0</v>
      </c>
      <c r="N75" s="143"/>
      <c r="O75" s="122"/>
      <c r="P75" s="203"/>
      <c r="Q75" s="143"/>
      <c r="R75" s="122"/>
      <c r="S75" s="157"/>
      <c r="T75" s="143"/>
      <c r="U75" s="122"/>
      <c r="V75" s="203"/>
      <c r="W75" s="143"/>
      <c r="X75" s="122"/>
      <c r="Y75" s="157"/>
      <c r="Z75" s="136">
        <v>36</v>
      </c>
      <c r="AA75" s="122"/>
      <c r="AB75" s="203"/>
      <c r="AC75" s="145">
        <v>72</v>
      </c>
      <c r="AD75" s="122"/>
      <c r="AE75" s="157"/>
      <c r="AF75" s="143"/>
      <c r="AG75" s="122"/>
      <c r="AH75" s="203"/>
      <c r="AI75" s="136"/>
      <c r="AJ75" s="236"/>
      <c r="AK75" s="17"/>
    </row>
    <row r="76" spans="1:37" ht="25.5" customHeight="1">
      <c r="A76" s="49" t="s">
        <v>194</v>
      </c>
      <c r="B76" s="46" t="s">
        <v>115</v>
      </c>
      <c r="C76" s="106" t="s">
        <v>73</v>
      </c>
      <c r="D76" s="30">
        <f>SUM(N76,Q76,T76,W76,Z76,AC76,AF76,AI76)</f>
        <v>36</v>
      </c>
      <c r="E76" s="30">
        <f>SUM(N76,Q76,T76,W76,Z76,AC76,AF76,AI76)</f>
        <v>36</v>
      </c>
      <c r="F76" s="30">
        <v>0</v>
      </c>
      <c r="G76" s="118">
        <v>0</v>
      </c>
      <c r="H76" s="30">
        <f>SUM(Q76,T76,W76,Z76,AC76,AF76,AI76,AL76)</f>
        <v>36</v>
      </c>
      <c r="I76" s="30"/>
      <c r="J76" s="67">
        <v>36</v>
      </c>
      <c r="K76" s="71">
        <v>0</v>
      </c>
      <c r="L76" s="253">
        <v>4</v>
      </c>
      <c r="M76" s="149">
        <v>8</v>
      </c>
      <c r="N76" s="167">
        <v>0</v>
      </c>
      <c r="O76" s="30"/>
      <c r="P76" s="207"/>
      <c r="Q76" s="167">
        <v>0</v>
      </c>
      <c r="R76" s="30"/>
      <c r="S76" s="169"/>
      <c r="T76" s="167">
        <v>0</v>
      </c>
      <c r="U76" s="30"/>
      <c r="V76" s="207"/>
      <c r="W76" s="167">
        <v>0</v>
      </c>
      <c r="X76" s="30"/>
      <c r="Y76" s="169"/>
      <c r="Z76" s="167">
        <v>0</v>
      </c>
      <c r="AA76" s="30"/>
      <c r="AB76" s="207"/>
      <c r="AC76" s="145">
        <v>36</v>
      </c>
      <c r="AD76" s="30"/>
      <c r="AE76" s="169"/>
      <c r="AF76" s="167">
        <v>0</v>
      </c>
      <c r="AG76" s="30"/>
      <c r="AH76" s="207"/>
      <c r="AI76" s="189">
        <v>0</v>
      </c>
      <c r="AJ76" s="31"/>
      <c r="AK76" s="31"/>
    </row>
    <row r="77" spans="1:37" ht="25.5" customHeight="1">
      <c r="A77" s="49" t="s">
        <v>185</v>
      </c>
      <c r="B77" s="46" t="s">
        <v>116</v>
      </c>
      <c r="C77" s="106" t="s">
        <v>73</v>
      </c>
      <c r="D77" s="30">
        <f>SUM(N77,Q77,T77,W77,Z77,AC77,AF77,AI77)</f>
        <v>36</v>
      </c>
      <c r="E77" s="30">
        <f>SUM(N77,Q77,T77,W77,Z77,AC77,AF77,AI77)</f>
        <v>36</v>
      </c>
      <c r="F77" s="30">
        <v>0</v>
      </c>
      <c r="G77" s="118">
        <v>0</v>
      </c>
      <c r="H77" s="30">
        <f>SUM(Q77,T77,W77,Z77,AC77,AF77,AI77,AL77)</f>
        <v>36</v>
      </c>
      <c r="I77" s="30"/>
      <c r="J77" s="67">
        <v>36</v>
      </c>
      <c r="K77" s="31">
        <v>0</v>
      </c>
      <c r="L77" s="31"/>
      <c r="M77" s="170"/>
      <c r="N77" s="167">
        <v>0</v>
      </c>
      <c r="O77" s="30"/>
      <c r="P77" s="207"/>
      <c r="Q77" s="167">
        <v>0</v>
      </c>
      <c r="R77" s="30"/>
      <c r="S77" s="169"/>
      <c r="T77" s="167">
        <v>0</v>
      </c>
      <c r="U77" s="30"/>
      <c r="V77" s="207"/>
      <c r="W77" s="167">
        <v>0</v>
      </c>
      <c r="X77" s="30"/>
      <c r="Y77" s="169"/>
      <c r="Z77" s="167">
        <v>0</v>
      </c>
      <c r="AA77" s="30"/>
      <c r="AB77" s="207"/>
      <c r="AC77" s="211">
        <v>36</v>
      </c>
      <c r="AD77" s="31">
        <v>12</v>
      </c>
      <c r="AE77" s="169"/>
      <c r="AF77" s="167">
        <v>0</v>
      </c>
      <c r="AG77" s="30"/>
      <c r="AH77" s="207"/>
      <c r="AI77" s="189">
        <v>0</v>
      </c>
      <c r="AJ77" s="31"/>
      <c r="AK77" s="31"/>
    </row>
    <row r="78" spans="1:37" ht="48" customHeight="1">
      <c r="A78" s="65" t="s">
        <v>190</v>
      </c>
      <c r="B78" s="108" t="s">
        <v>191</v>
      </c>
      <c r="C78" s="105" t="s">
        <v>228</v>
      </c>
      <c r="D78" s="64">
        <f>SUM(D79,D80,D81)</f>
        <v>180</v>
      </c>
      <c r="E78" s="64">
        <f>SUM(E79:E81)</f>
        <v>162</v>
      </c>
      <c r="F78" s="64">
        <f>SUM(F79)</f>
        <v>0</v>
      </c>
      <c r="G78" s="107">
        <f>SUM(N78,Q78,T78,W78,Z78,AC78,AF78,AI78)</f>
        <v>108</v>
      </c>
      <c r="H78" s="64">
        <f>SUM(H79:H81)</f>
        <v>126</v>
      </c>
      <c r="I78" s="64">
        <f>SUM(I79:I81)</f>
        <v>0</v>
      </c>
      <c r="J78" s="32">
        <f>SUM(J79:J81)</f>
        <v>144</v>
      </c>
      <c r="K78" s="32">
        <f>SUM(K79:K81)</f>
        <v>36</v>
      </c>
      <c r="L78" s="32">
        <f>SUM(L79:L80)</f>
        <v>4</v>
      </c>
      <c r="M78" s="165">
        <f>SUM(M79:M80)</f>
        <v>8</v>
      </c>
      <c r="N78" s="160">
        <f>SUM(N79)</f>
        <v>0</v>
      </c>
      <c r="O78" s="32">
        <f aca="true" t="shared" si="28" ref="O78:AK78">SUM(O79)</f>
        <v>0</v>
      </c>
      <c r="P78" s="206">
        <f t="shared" si="28"/>
        <v>0</v>
      </c>
      <c r="Q78" s="160">
        <f t="shared" si="28"/>
        <v>0</v>
      </c>
      <c r="R78" s="32">
        <f t="shared" si="28"/>
        <v>0</v>
      </c>
      <c r="S78" s="165">
        <f t="shared" si="28"/>
        <v>0</v>
      </c>
      <c r="T78" s="160">
        <f t="shared" si="28"/>
        <v>0</v>
      </c>
      <c r="U78" s="32">
        <f t="shared" si="28"/>
        <v>0</v>
      </c>
      <c r="V78" s="206">
        <f t="shared" si="28"/>
        <v>0</v>
      </c>
      <c r="W78" s="160">
        <f>SUM(W79)</f>
        <v>108</v>
      </c>
      <c r="X78" s="32">
        <f>SUM(X79:X81)</f>
        <v>12</v>
      </c>
      <c r="Y78" s="165">
        <f t="shared" si="28"/>
        <v>0</v>
      </c>
      <c r="Z78" s="160">
        <f t="shared" si="28"/>
        <v>0</v>
      </c>
      <c r="AA78" s="32">
        <f t="shared" si="28"/>
        <v>0</v>
      </c>
      <c r="AB78" s="206">
        <f t="shared" si="28"/>
        <v>0</v>
      </c>
      <c r="AC78" s="160">
        <f t="shared" si="28"/>
        <v>0</v>
      </c>
      <c r="AD78" s="32">
        <f t="shared" si="28"/>
        <v>0</v>
      </c>
      <c r="AE78" s="165">
        <f t="shared" si="28"/>
        <v>0</v>
      </c>
      <c r="AF78" s="160">
        <f t="shared" si="28"/>
        <v>0</v>
      </c>
      <c r="AG78" s="32">
        <f t="shared" si="28"/>
        <v>0</v>
      </c>
      <c r="AH78" s="206">
        <f t="shared" si="28"/>
        <v>0</v>
      </c>
      <c r="AI78" s="160">
        <f t="shared" si="28"/>
        <v>0</v>
      </c>
      <c r="AJ78" s="32">
        <f t="shared" si="28"/>
        <v>0</v>
      </c>
      <c r="AK78" s="32">
        <f t="shared" si="28"/>
        <v>0</v>
      </c>
    </row>
    <row r="79" spans="1:37" ht="60.75" customHeight="1">
      <c r="A79" s="63" t="s">
        <v>192</v>
      </c>
      <c r="B79" s="39" t="s">
        <v>193</v>
      </c>
      <c r="C79" s="79" t="s">
        <v>8</v>
      </c>
      <c r="D79" s="122">
        <f>SUM(N79:AK79)</f>
        <v>108</v>
      </c>
      <c r="E79" s="231">
        <v>90</v>
      </c>
      <c r="F79" s="58">
        <f>P79+S79+V79+Y79+AB79+AE79+AH79+AK79</f>
        <v>0</v>
      </c>
      <c r="G79" s="14">
        <f>SUM(N79,Q79,T79,W79,Z79,AC79,AF79,AI79)</f>
        <v>108</v>
      </c>
      <c r="H79" s="122">
        <v>54</v>
      </c>
      <c r="I79" s="18"/>
      <c r="J79" s="15">
        <v>108</v>
      </c>
      <c r="K79" s="249">
        <f>D79-J79</f>
        <v>0</v>
      </c>
      <c r="L79" s="253">
        <v>0</v>
      </c>
      <c r="M79" s="149">
        <v>0</v>
      </c>
      <c r="N79" s="143"/>
      <c r="O79" s="122"/>
      <c r="P79" s="203"/>
      <c r="Q79" s="143"/>
      <c r="R79" s="122"/>
      <c r="S79" s="157"/>
      <c r="T79" s="143"/>
      <c r="U79" s="122"/>
      <c r="V79" s="203"/>
      <c r="W79" s="145">
        <v>108</v>
      </c>
      <c r="X79" s="122"/>
      <c r="Y79" s="157"/>
      <c r="Z79" s="143"/>
      <c r="AA79" s="122"/>
      <c r="AB79" s="203"/>
      <c r="AC79" s="136"/>
      <c r="AD79" s="122"/>
      <c r="AE79" s="157"/>
      <c r="AF79" s="143"/>
      <c r="AG79" s="122"/>
      <c r="AH79" s="203"/>
      <c r="AI79" s="136"/>
      <c r="AJ79" s="236"/>
      <c r="AK79" s="17"/>
    </row>
    <row r="80" spans="1:37" ht="25.5" customHeight="1">
      <c r="A80" s="49" t="s">
        <v>195</v>
      </c>
      <c r="B80" s="46" t="s">
        <v>115</v>
      </c>
      <c r="C80" s="106" t="s">
        <v>73</v>
      </c>
      <c r="D80" s="30">
        <f>SUM(N80,Q80,T80,W80,Z80,AC80,AF80,AI80)</f>
        <v>36</v>
      </c>
      <c r="E80" s="30">
        <f>SUM(N80,Q80,T80,W80,Z80,AC80,AF80,AI80)</f>
        <v>36</v>
      </c>
      <c r="F80" s="30">
        <v>0</v>
      </c>
      <c r="G80" s="118">
        <v>0</v>
      </c>
      <c r="H80" s="30">
        <f>SUM(Q80,T80,W80,Z80,AC80,AF80,AI80,AL80)</f>
        <v>36</v>
      </c>
      <c r="I80" s="30"/>
      <c r="J80" s="67">
        <v>0</v>
      </c>
      <c r="K80" s="68">
        <v>36</v>
      </c>
      <c r="L80" s="253">
        <v>4</v>
      </c>
      <c r="M80" s="177">
        <v>8</v>
      </c>
      <c r="N80" s="167">
        <v>0</v>
      </c>
      <c r="O80" s="30"/>
      <c r="P80" s="207"/>
      <c r="Q80" s="167">
        <v>0</v>
      </c>
      <c r="R80" s="30"/>
      <c r="S80" s="169"/>
      <c r="T80" s="167">
        <v>0</v>
      </c>
      <c r="U80" s="30"/>
      <c r="V80" s="207"/>
      <c r="W80" s="145">
        <v>36</v>
      </c>
      <c r="X80" s="30"/>
      <c r="Y80" s="169"/>
      <c r="Z80" s="189">
        <v>0</v>
      </c>
      <c r="AA80" s="30"/>
      <c r="AB80" s="207"/>
      <c r="AC80" s="189">
        <v>0</v>
      </c>
      <c r="AD80" s="30"/>
      <c r="AE80" s="169"/>
      <c r="AF80" s="167">
        <v>0</v>
      </c>
      <c r="AG80" s="30"/>
      <c r="AH80" s="207"/>
      <c r="AI80" s="167">
        <v>0</v>
      </c>
      <c r="AJ80" s="31"/>
      <c r="AK80" s="31"/>
    </row>
    <row r="81" spans="1:37" ht="25.5" customHeight="1">
      <c r="A81" s="49" t="s">
        <v>196</v>
      </c>
      <c r="B81" s="46" t="s">
        <v>116</v>
      </c>
      <c r="C81" s="106" t="s">
        <v>73</v>
      </c>
      <c r="D81" s="30">
        <f>SUM(N81,Q81,T81,W81,Z81,AC81,AF81,AI81)</f>
        <v>36</v>
      </c>
      <c r="E81" s="30">
        <f>SUM(N81,Q81,T81,W81,Z81,AC81,AF81,AI81)</f>
        <v>36</v>
      </c>
      <c r="F81" s="30">
        <v>0</v>
      </c>
      <c r="G81" s="118">
        <v>0</v>
      </c>
      <c r="H81" s="30">
        <f>SUM(Q81,T81,W81,Z81,AC81,AF81,AI81,AL81)</f>
        <v>36</v>
      </c>
      <c r="I81" s="30"/>
      <c r="J81" s="67">
        <v>36</v>
      </c>
      <c r="K81" s="31">
        <v>0</v>
      </c>
      <c r="L81" s="31"/>
      <c r="M81" s="170"/>
      <c r="N81" s="167">
        <v>0</v>
      </c>
      <c r="O81" s="30"/>
      <c r="P81" s="207"/>
      <c r="Q81" s="167">
        <v>0</v>
      </c>
      <c r="R81" s="30"/>
      <c r="S81" s="169"/>
      <c r="T81" s="167">
        <v>0</v>
      </c>
      <c r="U81" s="30"/>
      <c r="V81" s="207"/>
      <c r="W81" s="211">
        <v>36</v>
      </c>
      <c r="X81" s="31">
        <v>12</v>
      </c>
      <c r="Y81" s="169"/>
      <c r="Z81" s="189">
        <v>0</v>
      </c>
      <c r="AA81" s="30"/>
      <c r="AB81" s="207"/>
      <c r="AC81" s="189">
        <v>0</v>
      </c>
      <c r="AD81" s="30"/>
      <c r="AE81" s="169"/>
      <c r="AF81" s="167">
        <v>0</v>
      </c>
      <c r="AG81" s="30"/>
      <c r="AH81" s="207"/>
      <c r="AI81" s="167">
        <v>0</v>
      </c>
      <c r="AJ81" s="31"/>
      <c r="AK81" s="31"/>
    </row>
    <row r="82" spans="1:37" ht="25.5" customHeight="1">
      <c r="A82" s="63"/>
      <c r="B82" s="226" t="s">
        <v>142</v>
      </c>
      <c r="C82" s="79"/>
      <c r="D82" s="18"/>
      <c r="E82" s="18"/>
      <c r="F82" s="33"/>
      <c r="G82" s="14"/>
      <c r="H82" s="18"/>
      <c r="I82" s="18"/>
      <c r="J82" s="15"/>
      <c r="K82" s="17"/>
      <c r="L82" s="293">
        <f>SUM(L47:M47)</f>
        <v>118</v>
      </c>
      <c r="M82" s="294"/>
      <c r="N82" s="143"/>
      <c r="O82" s="18"/>
      <c r="P82" s="203"/>
      <c r="Q82" s="143"/>
      <c r="R82" s="18"/>
      <c r="S82" s="157"/>
      <c r="T82" s="143"/>
      <c r="U82" s="18"/>
      <c r="V82" s="203"/>
      <c r="W82" s="143"/>
      <c r="X82" s="18"/>
      <c r="Y82" s="157"/>
      <c r="Z82" s="143"/>
      <c r="AA82" s="18"/>
      <c r="AB82" s="203"/>
      <c r="AC82" s="143"/>
      <c r="AD82" s="18"/>
      <c r="AE82" s="157"/>
      <c r="AF82" s="143"/>
      <c r="AG82" s="18"/>
      <c r="AH82" s="203"/>
      <c r="AI82" s="136"/>
      <c r="AJ82" s="17"/>
      <c r="AK82" s="17"/>
    </row>
    <row r="83" spans="1:37" ht="42.75" customHeight="1">
      <c r="A83" s="63"/>
      <c r="B83" s="70" t="s">
        <v>238</v>
      </c>
      <c r="C83" s="233"/>
      <c r="D83" s="18"/>
      <c r="E83" s="18"/>
      <c r="F83" s="33">
        <v>6</v>
      </c>
      <c r="G83" s="14"/>
      <c r="H83" s="18"/>
      <c r="I83" s="18"/>
      <c r="J83" s="15"/>
      <c r="K83" s="17"/>
      <c r="L83" s="290">
        <f>L82+L46+L33+L26+F83</f>
        <v>252</v>
      </c>
      <c r="M83" s="291"/>
      <c r="N83" s="143"/>
      <c r="O83" s="18"/>
      <c r="P83" s="203"/>
      <c r="Q83" s="143"/>
      <c r="R83" s="18"/>
      <c r="S83" s="157"/>
      <c r="T83" s="143"/>
      <c r="U83" s="18"/>
      <c r="V83" s="203"/>
      <c r="W83" s="143"/>
      <c r="X83" s="18"/>
      <c r="Y83" s="157"/>
      <c r="Z83" s="143"/>
      <c r="AA83" s="18"/>
      <c r="AB83" s="203"/>
      <c r="AC83" s="143"/>
      <c r="AD83" s="18"/>
      <c r="AE83" s="157"/>
      <c r="AF83" s="143"/>
      <c r="AG83" s="18"/>
      <c r="AH83" s="203"/>
      <c r="AI83" s="136"/>
      <c r="AJ83" s="17"/>
      <c r="AK83" s="17"/>
    </row>
    <row r="84" spans="1:38" ht="28.5" customHeight="1">
      <c r="A84" s="292" t="s">
        <v>57</v>
      </c>
      <c r="B84" s="292"/>
      <c r="C84" s="79" t="s">
        <v>114</v>
      </c>
      <c r="D84" s="33">
        <f>SUM(D8,D27,D34,D47)</f>
        <v>6159</v>
      </c>
      <c r="E84" s="33">
        <f>SUM(E8,E27,E34,E47)</f>
        <v>2908</v>
      </c>
      <c r="F84" s="33">
        <f>SUM(F8,F27,F34,F47)</f>
        <v>731</v>
      </c>
      <c r="G84" s="33">
        <f>SUM(G8,G27,G34,G47)</f>
        <v>4354</v>
      </c>
      <c r="H84" s="33">
        <f>SUM(H8,H27,H47,H34)</f>
        <v>3388</v>
      </c>
      <c r="I84" s="33">
        <f>SUM(I8,I27,I47,I34)</f>
        <v>36</v>
      </c>
      <c r="J84" s="15">
        <v>144</v>
      </c>
      <c r="K84" s="33">
        <f>SUM(K47,K34,K27)</f>
        <v>1404</v>
      </c>
      <c r="L84" s="33">
        <f>SUM(L8,L27,L34,L47)</f>
        <v>114</v>
      </c>
      <c r="M84" s="173">
        <f>SUM(M8,M27,M34,M47)</f>
        <v>132</v>
      </c>
      <c r="N84" s="171">
        <f>SUM(N8,N27,N34,N47)</f>
        <v>576</v>
      </c>
      <c r="O84" s="33"/>
      <c r="P84" s="208"/>
      <c r="Q84" s="171">
        <f>SUM(Q8,Q27,Q34,Q47)</f>
        <v>828</v>
      </c>
      <c r="R84" s="33"/>
      <c r="S84" s="173"/>
      <c r="T84" s="178">
        <f>SUM(T8,T27,T34,T47)</f>
        <v>576</v>
      </c>
      <c r="U84" s="33"/>
      <c r="V84" s="208"/>
      <c r="W84" s="212">
        <f>SUM(W8,W27,W34,W47)</f>
        <v>648</v>
      </c>
      <c r="X84" s="33"/>
      <c r="Y84" s="173"/>
      <c r="Z84" s="178">
        <f>SUM(Z8,Z27,Z34,Z47)</f>
        <v>432</v>
      </c>
      <c r="AA84" s="33"/>
      <c r="AB84" s="208"/>
      <c r="AC84" s="193">
        <f>SUM(AC8,AC27,AC34,AC47)</f>
        <v>648</v>
      </c>
      <c r="AD84" s="33"/>
      <c r="AE84" s="173"/>
      <c r="AF84" s="193">
        <f>SUM(AF8,AF27,AF34,AF47)</f>
        <v>430</v>
      </c>
      <c r="AG84" s="33"/>
      <c r="AH84" s="208"/>
      <c r="AI84" s="193">
        <f>SUM(AI8,AI27,AI34,AI47)</f>
        <v>216</v>
      </c>
      <c r="AJ84" s="33"/>
      <c r="AK84" s="33"/>
      <c r="AL84" s="116">
        <f>SUM(N84,Q84,T84,W84,Z84,AC84,AF84,AI84)</f>
        <v>4354</v>
      </c>
    </row>
    <row r="85" spans="1:37" ht="37.5">
      <c r="A85" s="51" t="s">
        <v>39</v>
      </c>
      <c r="B85" s="51" t="s">
        <v>144</v>
      </c>
      <c r="C85" s="26"/>
      <c r="D85" s="18"/>
      <c r="E85" s="18"/>
      <c r="F85" s="18"/>
      <c r="G85" s="33"/>
      <c r="H85" s="23"/>
      <c r="I85" s="23"/>
      <c r="J85" s="69"/>
      <c r="K85" s="23"/>
      <c r="L85" s="23"/>
      <c r="M85" s="174"/>
      <c r="N85" s="143"/>
      <c r="O85" s="18"/>
      <c r="P85" s="203"/>
      <c r="Q85" s="143"/>
      <c r="R85" s="18"/>
      <c r="S85" s="157"/>
      <c r="T85" s="143"/>
      <c r="U85" s="18"/>
      <c r="V85" s="203"/>
      <c r="W85" s="143"/>
      <c r="X85" s="18"/>
      <c r="Y85" s="157"/>
      <c r="Z85" s="143"/>
      <c r="AA85" s="18"/>
      <c r="AB85" s="203"/>
      <c r="AC85" s="143"/>
      <c r="AD85" s="18"/>
      <c r="AE85" s="157"/>
      <c r="AF85" s="143"/>
      <c r="AG85" s="18"/>
      <c r="AH85" s="203"/>
      <c r="AI85" s="136">
        <v>144</v>
      </c>
      <c r="AJ85" s="18"/>
      <c r="AK85" s="18"/>
    </row>
    <row r="86" spans="1:37" ht="56.25">
      <c r="A86" s="51" t="s">
        <v>40</v>
      </c>
      <c r="B86" s="51" t="s">
        <v>237</v>
      </c>
      <c r="C86" s="26"/>
      <c r="D86" s="18"/>
      <c r="E86" s="18"/>
      <c r="F86" s="18"/>
      <c r="G86" s="18"/>
      <c r="H86" s="23"/>
      <c r="I86" s="23"/>
      <c r="J86" s="69"/>
      <c r="K86" s="256"/>
      <c r="L86" s="23"/>
      <c r="M86" s="174"/>
      <c r="N86" s="143"/>
      <c r="O86" s="18"/>
      <c r="P86" s="203"/>
      <c r="Q86" s="143"/>
      <c r="R86" s="18"/>
      <c r="S86" s="157"/>
      <c r="T86" s="143"/>
      <c r="U86" s="18"/>
      <c r="V86" s="203"/>
      <c r="W86" s="143"/>
      <c r="X86" s="18"/>
      <c r="Y86" s="157"/>
      <c r="Z86" s="143"/>
      <c r="AA86" s="18"/>
      <c r="AB86" s="203"/>
      <c r="AC86" s="143"/>
      <c r="AD86" s="18"/>
      <c r="AE86" s="157"/>
      <c r="AF86" s="194"/>
      <c r="AG86" s="34"/>
      <c r="AH86" s="224"/>
      <c r="AI86" s="136">
        <v>216</v>
      </c>
      <c r="AJ86" s="18"/>
      <c r="AK86" s="18"/>
    </row>
    <row r="87" spans="1:39" ht="27" customHeight="1">
      <c r="A87" s="295" t="s">
        <v>41</v>
      </c>
      <c r="B87" s="296"/>
      <c r="C87" s="296"/>
      <c r="D87" s="296"/>
      <c r="E87" s="296"/>
      <c r="F87" s="297"/>
      <c r="G87" s="289" t="s">
        <v>42</v>
      </c>
      <c r="H87" s="288" t="s">
        <v>59</v>
      </c>
      <c r="I87" s="288"/>
      <c r="J87" s="288"/>
      <c r="K87" s="109"/>
      <c r="L87" s="109"/>
      <c r="M87" s="175"/>
      <c r="N87" s="172">
        <v>576</v>
      </c>
      <c r="O87" s="22"/>
      <c r="P87" s="209"/>
      <c r="Q87" s="172">
        <v>828</v>
      </c>
      <c r="R87" s="22"/>
      <c r="S87" s="182"/>
      <c r="T87" s="172">
        <v>576</v>
      </c>
      <c r="U87" s="22"/>
      <c r="V87" s="209"/>
      <c r="W87" s="172">
        <v>648</v>
      </c>
      <c r="X87" s="22"/>
      <c r="Y87" s="182"/>
      <c r="Z87" s="172">
        <v>432</v>
      </c>
      <c r="AA87" s="22"/>
      <c r="AB87" s="209"/>
      <c r="AC87" s="172">
        <v>648</v>
      </c>
      <c r="AD87" s="22"/>
      <c r="AE87" s="182"/>
      <c r="AF87" s="172">
        <v>432</v>
      </c>
      <c r="AG87" s="22"/>
      <c r="AH87" s="209"/>
      <c r="AI87" s="172">
        <v>216</v>
      </c>
      <c r="AJ87" s="22"/>
      <c r="AK87" s="22"/>
      <c r="AL87" s="117">
        <f>SUM(N87,Q87,T87,W87,Z87,AC87,AF87,AI87)</f>
        <v>4356</v>
      </c>
      <c r="AM87" s="279">
        <f>SUM(L84:M84,AL84,AL88,AL89,AI85,AI86)</f>
        <v>5932</v>
      </c>
    </row>
    <row r="88" spans="1:39" ht="24.75" customHeight="1">
      <c r="A88" s="298"/>
      <c r="B88" s="299"/>
      <c r="C88" s="299"/>
      <c r="D88" s="299"/>
      <c r="E88" s="299"/>
      <c r="F88" s="300"/>
      <c r="G88" s="289"/>
      <c r="H88" s="288" t="s">
        <v>60</v>
      </c>
      <c r="I88" s="288"/>
      <c r="J88" s="288"/>
      <c r="K88" s="35"/>
      <c r="L88" s="35"/>
      <c r="M88" s="176"/>
      <c r="N88" s="136">
        <f>SUM(N68,N72,N76,N80,N60,N52)</f>
        <v>0</v>
      </c>
      <c r="O88" s="17"/>
      <c r="P88" s="200"/>
      <c r="Q88" s="136">
        <f>SUM(Q68,Q72,Q76,Q80,Q60,Q52)</f>
        <v>0</v>
      </c>
      <c r="R88" s="17"/>
      <c r="S88" s="144"/>
      <c r="T88" s="136">
        <f>SUM(T68,T72,T76,T80,T60,T52)</f>
        <v>0</v>
      </c>
      <c r="U88" s="17"/>
      <c r="V88" s="200"/>
      <c r="W88" s="136">
        <f>SUM(W68,W72,W76,W80,W60,W52)</f>
        <v>72</v>
      </c>
      <c r="X88" s="17"/>
      <c r="Y88" s="144"/>
      <c r="Z88" s="136">
        <f>SUM(Z68,Z72,Z76,Z80,Z60,Z52)</f>
        <v>36</v>
      </c>
      <c r="AA88" s="17"/>
      <c r="AB88" s="200"/>
      <c r="AC88" s="136">
        <f>SUM(AC68,AC72,AC76,AC80,AC60,AC52)</f>
        <v>108</v>
      </c>
      <c r="AD88" s="17"/>
      <c r="AE88" s="144"/>
      <c r="AF88" s="136">
        <f>SUM(AF68,AF72,AF76,AF80,AF60,AF52)</f>
        <v>36</v>
      </c>
      <c r="AG88" s="17"/>
      <c r="AH88" s="200"/>
      <c r="AI88" s="136">
        <f>SUM(AI68,AI72,AI76,AI80,AI60,AI52)</f>
        <v>72</v>
      </c>
      <c r="AJ88" s="17"/>
      <c r="AK88" s="17"/>
      <c r="AL88" s="117">
        <f>SUM(N88,Q88,T88,W88,Z88,AC88,AF88,AI88)</f>
        <v>324</v>
      </c>
      <c r="AM88" s="280"/>
    </row>
    <row r="89" spans="1:39" ht="30.75" customHeight="1">
      <c r="A89" s="285" t="s">
        <v>239</v>
      </c>
      <c r="B89" s="286"/>
      <c r="C89" s="286"/>
      <c r="D89" s="286"/>
      <c r="E89" s="286"/>
      <c r="F89" s="287"/>
      <c r="G89" s="289"/>
      <c r="H89" s="288" t="s">
        <v>61</v>
      </c>
      <c r="I89" s="288"/>
      <c r="J89" s="288"/>
      <c r="K89" s="35"/>
      <c r="L89" s="35"/>
      <c r="M89" s="176"/>
      <c r="N89" s="136">
        <f>SUM(N53,N61,N69,N73,N77,N81)</f>
        <v>0</v>
      </c>
      <c r="O89" s="17"/>
      <c r="P89" s="200"/>
      <c r="Q89" s="136">
        <f>SUM(Q53,Q61,Q69,Q73,Q77,Q81)</f>
        <v>0</v>
      </c>
      <c r="R89" s="17"/>
      <c r="S89" s="144"/>
      <c r="T89" s="136">
        <f>SUM(T53,T61,T69,T73,T77,T81)</f>
        <v>0</v>
      </c>
      <c r="U89" s="17"/>
      <c r="V89" s="200"/>
      <c r="W89" s="136">
        <f>SUM(W53,W61,W69,W73,W77,W81)</f>
        <v>108</v>
      </c>
      <c r="X89" s="17"/>
      <c r="Y89" s="144"/>
      <c r="Z89" s="136">
        <f>SUM(Z53,Z61,Z69,Z73,Z77,Z81)</f>
        <v>108</v>
      </c>
      <c r="AA89" s="17"/>
      <c r="AB89" s="200"/>
      <c r="AC89" s="136">
        <f>SUM(AC53,AC61,AC69,AC73,AC77,AC81)</f>
        <v>108</v>
      </c>
      <c r="AD89" s="17"/>
      <c r="AE89" s="144"/>
      <c r="AF89" s="136">
        <f>SUM(AF53,AF61,AF69,AF73,AF77,AF81)</f>
        <v>144</v>
      </c>
      <c r="AG89" s="17"/>
      <c r="AH89" s="200"/>
      <c r="AI89" s="136">
        <f>SUM(AI53,AI61,AI69,AI73,AI77,AI81)</f>
        <v>180</v>
      </c>
      <c r="AJ89" s="17"/>
      <c r="AK89" s="17"/>
      <c r="AL89" s="117">
        <f>SUM(N89,Q89,T89,W89,Z89,AC89,AF89,AI89)</f>
        <v>648</v>
      </c>
      <c r="AM89" s="280"/>
    </row>
    <row r="90" spans="1:38" ht="40.5" customHeight="1">
      <c r="A90" s="285" t="s">
        <v>240</v>
      </c>
      <c r="B90" s="286"/>
      <c r="C90" s="286"/>
      <c r="D90" s="286"/>
      <c r="E90" s="286"/>
      <c r="F90" s="287"/>
      <c r="G90" s="289"/>
      <c r="H90" s="288" t="s">
        <v>145</v>
      </c>
      <c r="I90" s="288"/>
      <c r="J90" s="288"/>
      <c r="K90" s="35"/>
      <c r="L90" s="35"/>
      <c r="M90" s="176"/>
      <c r="N90" s="143">
        <v>0</v>
      </c>
      <c r="O90" s="18"/>
      <c r="P90" s="203"/>
      <c r="Q90" s="143">
        <v>0</v>
      </c>
      <c r="R90" s="18"/>
      <c r="S90" s="157"/>
      <c r="T90" s="143">
        <v>0</v>
      </c>
      <c r="U90" s="18"/>
      <c r="V90" s="203"/>
      <c r="W90" s="143">
        <v>0</v>
      </c>
      <c r="X90" s="18"/>
      <c r="Y90" s="157"/>
      <c r="Z90" s="143">
        <v>0</v>
      </c>
      <c r="AA90" s="18"/>
      <c r="AB90" s="203"/>
      <c r="AC90" s="143">
        <v>0</v>
      </c>
      <c r="AD90" s="18"/>
      <c r="AE90" s="157"/>
      <c r="AF90" s="143">
        <v>0</v>
      </c>
      <c r="AG90" s="18"/>
      <c r="AH90" s="203"/>
      <c r="AI90" s="136">
        <v>144</v>
      </c>
      <c r="AJ90" s="17"/>
      <c r="AK90" s="17"/>
      <c r="AL90" s="117">
        <f>SUM(N90,Q90,T90,W90,Z90,AC90,AF90,AI90)</f>
        <v>144</v>
      </c>
    </row>
    <row r="91" spans="1:38" ht="29.25" customHeight="1">
      <c r="A91" s="285" t="s">
        <v>241</v>
      </c>
      <c r="B91" s="286"/>
      <c r="C91" s="286"/>
      <c r="D91" s="286"/>
      <c r="E91" s="286"/>
      <c r="F91" s="287"/>
      <c r="G91" s="289"/>
      <c r="H91" s="288" t="s">
        <v>146</v>
      </c>
      <c r="I91" s="288"/>
      <c r="J91" s="288"/>
      <c r="K91" s="109"/>
      <c r="L91" s="109"/>
      <c r="M91" s="175"/>
      <c r="N91" s="166">
        <v>2</v>
      </c>
      <c r="O91" s="121">
        <f>SUM(O47,O34,O27,O8)</f>
        <v>36</v>
      </c>
      <c r="P91" s="210">
        <f>SUM(P47,P34,P27,P8)</f>
        <v>288</v>
      </c>
      <c r="Q91" s="166">
        <v>3</v>
      </c>
      <c r="R91" s="122">
        <f>SUM(R47,R34,R27,R8)</f>
        <v>36</v>
      </c>
      <c r="S91" s="157">
        <f>SUM(S47,S34,S27,S8)</f>
        <v>412</v>
      </c>
      <c r="T91" s="179">
        <v>2</v>
      </c>
      <c r="U91" s="122">
        <f>SUM(U47,U34,U27,U8)</f>
        <v>32</v>
      </c>
      <c r="V91" s="210">
        <f>SUM(V47,V34)</f>
        <v>4</v>
      </c>
      <c r="W91" s="179">
        <v>3</v>
      </c>
      <c r="X91" s="121">
        <f>SUM(X47,X34,X27,X8)</f>
        <v>36</v>
      </c>
      <c r="Y91" s="157">
        <f>SUM(Y47,Y34,Y27,Y8)</f>
        <v>0</v>
      </c>
      <c r="Z91" s="179">
        <v>3</v>
      </c>
      <c r="AA91" s="122">
        <f>SUM(AA47,AA34,AA27,AA8)</f>
        <v>34</v>
      </c>
      <c r="AB91" s="203">
        <f>SUM(AB47,AB34,AB27,AB8)</f>
        <v>2</v>
      </c>
      <c r="AC91" s="179">
        <v>3</v>
      </c>
      <c r="AD91" s="121">
        <f>SUM(AD47,AD34,AD27,AD8)</f>
        <v>36</v>
      </c>
      <c r="AE91" s="157">
        <f>SUM(AE47,AE34,AE27,AE8)</f>
        <v>0</v>
      </c>
      <c r="AF91" s="179">
        <v>0</v>
      </c>
      <c r="AG91" s="122">
        <f>SUM(AG47,AG34,AG27,AG8)</f>
        <v>0</v>
      </c>
      <c r="AH91" s="203">
        <f>SUM(AH47,AH34,AH27,AH8)</f>
        <v>2</v>
      </c>
      <c r="AI91" s="179">
        <v>3</v>
      </c>
      <c r="AJ91" s="122">
        <f>SUM(AJ47,AJ34,AJ27,AJ8)</f>
        <v>36</v>
      </c>
      <c r="AK91" s="18">
        <f>SUM(AK47,AK34,AK27,AK8)</f>
        <v>0</v>
      </c>
      <c r="AL91" s="239">
        <f>SUM(O91+R91+U91+V91+X91+Y91+AA91+AB91+AD91+AE91+AG91+AJ91)</f>
        <v>252</v>
      </c>
    </row>
    <row r="92" spans="1:37" ht="29.25" customHeight="1">
      <c r="A92" s="285" t="s">
        <v>242</v>
      </c>
      <c r="B92" s="286"/>
      <c r="C92" s="286"/>
      <c r="D92" s="286"/>
      <c r="E92" s="286"/>
      <c r="F92" s="287"/>
      <c r="G92" s="289"/>
      <c r="H92" s="288" t="s">
        <v>62</v>
      </c>
      <c r="I92" s="288"/>
      <c r="J92" s="288"/>
      <c r="K92" s="109"/>
      <c r="L92" s="109"/>
      <c r="M92" s="175"/>
      <c r="N92" s="145">
        <v>1</v>
      </c>
      <c r="O92" s="18"/>
      <c r="P92" s="203"/>
      <c r="Q92" s="145">
        <v>9</v>
      </c>
      <c r="R92" s="18"/>
      <c r="S92" s="157"/>
      <c r="T92" s="180">
        <v>3</v>
      </c>
      <c r="U92" s="18"/>
      <c r="V92" s="203"/>
      <c r="W92" s="180">
        <v>7</v>
      </c>
      <c r="X92" s="18"/>
      <c r="Y92" s="157"/>
      <c r="Z92" s="180">
        <v>1</v>
      </c>
      <c r="AA92" s="18"/>
      <c r="AB92" s="203"/>
      <c r="AC92" s="180">
        <v>9</v>
      </c>
      <c r="AD92" s="18"/>
      <c r="AE92" s="157"/>
      <c r="AF92" s="180">
        <v>4</v>
      </c>
      <c r="AG92" s="18"/>
      <c r="AH92" s="203"/>
      <c r="AI92" s="180">
        <v>6</v>
      </c>
      <c r="AJ92" s="17"/>
      <c r="AK92" s="17"/>
    </row>
    <row r="93" spans="1:37" ht="25.5" customHeight="1">
      <c r="A93" s="258" t="s">
        <v>243</v>
      </c>
      <c r="B93" s="259"/>
      <c r="C93" s="259"/>
      <c r="D93" s="259"/>
      <c r="E93" s="259"/>
      <c r="F93" s="260"/>
      <c r="G93" s="289"/>
      <c r="H93" s="288" t="s">
        <v>63</v>
      </c>
      <c r="I93" s="288"/>
      <c r="J93" s="288"/>
      <c r="K93" s="109"/>
      <c r="L93" s="109"/>
      <c r="M93" s="175"/>
      <c r="N93" s="143">
        <v>1</v>
      </c>
      <c r="O93" s="18"/>
      <c r="P93" s="203"/>
      <c r="Q93" s="143">
        <v>0</v>
      </c>
      <c r="R93" s="18"/>
      <c r="S93" s="157"/>
      <c r="T93" s="181">
        <v>1</v>
      </c>
      <c r="U93" s="18"/>
      <c r="V93" s="203"/>
      <c r="W93" s="181">
        <v>1</v>
      </c>
      <c r="X93" s="18"/>
      <c r="Y93" s="157"/>
      <c r="Z93" s="181">
        <v>1</v>
      </c>
      <c r="AA93" s="18"/>
      <c r="AB93" s="203"/>
      <c r="AC93" s="181">
        <v>1</v>
      </c>
      <c r="AD93" s="18"/>
      <c r="AE93" s="157"/>
      <c r="AF93" s="181">
        <v>1</v>
      </c>
      <c r="AG93" s="18"/>
      <c r="AH93" s="203"/>
      <c r="AI93" s="181">
        <v>0</v>
      </c>
      <c r="AJ93" s="17"/>
      <c r="AK93" s="17"/>
    </row>
  </sheetData>
  <sheetProtection/>
  <mergeCells count="63">
    <mergeCell ref="E3:E6"/>
    <mergeCell ref="T5:V5"/>
    <mergeCell ref="F3:F6"/>
    <mergeCell ref="N5:P5"/>
    <mergeCell ref="G4:G6"/>
    <mergeCell ref="Q5:S5"/>
    <mergeCell ref="K4:K6"/>
    <mergeCell ref="N4:P4"/>
    <mergeCell ref="G3:K3"/>
    <mergeCell ref="H93:J93"/>
    <mergeCell ref="H88:J88"/>
    <mergeCell ref="W7:Y7"/>
    <mergeCell ref="W5:Y5"/>
    <mergeCell ref="M3:M6"/>
    <mergeCell ref="N3:S3"/>
    <mergeCell ref="T3:Y3"/>
    <mergeCell ref="W4:Y4"/>
    <mergeCell ref="L3:L6"/>
    <mergeCell ref="L26:M26"/>
    <mergeCell ref="H89:J89"/>
    <mergeCell ref="H90:J90"/>
    <mergeCell ref="L46:M46"/>
    <mergeCell ref="T4:V4"/>
    <mergeCell ref="L33:M33"/>
    <mergeCell ref="H4:J5"/>
    <mergeCell ref="A1:T1"/>
    <mergeCell ref="A2:A6"/>
    <mergeCell ref="B2:B6"/>
    <mergeCell ref="C2:C6"/>
    <mergeCell ref="D2:M2"/>
    <mergeCell ref="D3:D6"/>
    <mergeCell ref="Q4:S4"/>
    <mergeCell ref="N2:AK2"/>
    <mergeCell ref="AF3:AK3"/>
    <mergeCell ref="AI4:AK4"/>
    <mergeCell ref="A89:F89"/>
    <mergeCell ref="A90:F90"/>
    <mergeCell ref="A91:F91"/>
    <mergeCell ref="N7:P7"/>
    <mergeCell ref="Q7:S7"/>
    <mergeCell ref="T7:V7"/>
    <mergeCell ref="H91:J91"/>
    <mergeCell ref="A84:B84"/>
    <mergeCell ref="L82:M82"/>
    <mergeCell ref="A87:F88"/>
    <mergeCell ref="AM87:AM89"/>
    <mergeCell ref="AC7:AE7"/>
    <mergeCell ref="AF7:AH7"/>
    <mergeCell ref="Z7:AB7"/>
    <mergeCell ref="A92:F92"/>
    <mergeCell ref="H92:J92"/>
    <mergeCell ref="AI7:AK7"/>
    <mergeCell ref="G87:G93"/>
    <mergeCell ref="H87:J87"/>
    <mergeCell ref="L83:M83"/>
    <mergeCell ref="AF5:AH5"/>
    <mergeCell ref="AI5:AK5"/>
    <mergeCell ref="Z3:AE3"/>
    <mergeCell ref="AC4:AE4"/>
    <mergeCell ref="AC5:AE5"/>
    <mergeCell ref="Z4:AB4"/>
    <mergeCell ref="Z5:AB5"/>
    <mergeCell ref="AF4:AH4"/>
  </mergeCells>
  <hyperlinks>
    <hyperlink ref="C2" r:id="rId1" display="_ftn1"/>
  </hyperlink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директора</dc:creator>
  <cp:keywords/>
  <dc:description/>
  <cp:lastModifiedBy>User</cp:lastModifiedBy>
  <cp:lastPrinted>2023-03-30T08:50:15Z</cp:lastPrinted>
  <dcterms:created xsi:type="dcterms:W3CDTF">2012-05-22T12:07:35Z</dcterms:created>
  <dcterms:modified xsi:type="dcterms:W3CDTF">2024-02-11T14:41:06Z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